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1 - VEDLEJŠÍ ROZPOČT..." sheetId="2" r:id="rId2"/>
    <sheet name="SO 101.1 - CYKLOSTEZKA KM..." sheetId="3" r:id="rId3"/>
    <sheet name="SO 101.2 - CYKLOSTEZKA KM..." sheetId="4" r:id="rId4"/>
    <sheet name="SO 101.3 - CYKLOSTEZKA KM..." sheetId="5" r:id="rId5"/>
    <sheet name="SO 106 - KÁCENÍ" sheetId="6" r:id="rId6"/>
    <sheet name="SO 401 - VEŘEJNÉ OSVĚTLENÍ" sheetId="7" r:id="rId7"/>
    <sheet name="SO 403 - METROPOLITNÍ CHR..." sheetId="8" r:id="rId8"/>
    <sheet name="Seznam figur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001 - VEDLEJŠÍ ROZPOČT...'!$C$85:$K$171</definedName>
    <definedName name="_xlnm.Print_Area" localSheetId="1">'SO 001 - VEDLEJŠÍ ROZPOČT...'!$C$4:$J$39,'SO 001 - VEDLEJŠÍ ROZPOČT...'!$C$45:$J$67,'SO 001 - VEDLEJŠÍ ROZPOČT...'!$C$73:$K$171</definedName>
    <definedName name="_xlnm.Print_Titles" localSheetId="1">'SO 001 - VEDLEJŠÍ ROZPOČT...'!$85:$85</definedName>
    <definedName name="_xlnm._FilterDatabase" localSheetId="2" hidden="1">'SO 101.1 - CYKLOSTEZKA KM...'!$C$92:$K$196</definedName>
    <definedName name="_xlnm.Print_Area" localSheetId="2">'SO 101.1 - CYKLOSTEZKA KM...'!$C$4:$J$41,'SO 101.1 - CYKLOSTEZKA KM...'!$C$47:$J$72,'SO 101.1 - CYKLOSTEZKA KM...'!$C$78:$K$196</definedName>
    <definedName name="_xlnm.Print_Titles" localSheetId="2">'SO 101.1 - CYKLOSTEZKA KM...'!$92:$92</definedName>
    <definedName name="_xlnm._FilterDatabase" localSheetId="3" hidden="1">'SO 101.2 - CYKLOSTEZKA KM...'!$C$96:$K$321</definedName>
    <definedName name="_xlnm.Print_Area" localSheetId="3">'SO 101.2 - CYKLOSTEZKA KM...'!$C$4:$J$41,'SO 101.2 - CYKLOSTEZKA KM...'!$C$47:$J$76,'SO 101.2 - CYKLOSTEZKA KM...'!$C$82:$K$321</definedName>
    <definedName name="_xlnm.Print_Titles" localSheetId="3">'SO 101.2 - CYKLOSTEZKA KM...'!$96:$96</definedName>
    <definedName name="_xlnm._FilterDatabase" localSheetId="4" hidden="1">'SO 101.3 - CYKLOSTEZKA KM...'!$C$96:$K$261</definedName>
    <definedName name="_xlnm.Print_Area" localSheetId="4">'SO 101.3 - CYKLOSTEZKA KM...'!$C$4:$J$41,'SO 101.3 - CYKLOSTEZKA KM...'!$C$47:$J$76,'SO 101.3 - CYKLOSTEZKA KM...'!$C$82:$K$261</definedName>
    <definedName name="_xlnm.Print_Titles" localSheetId="4">'SO 101.3 - CYKLOSTEZKA KM...'!$96:$96</definedName>
    <definedName name="_xlnm._FilterDatabase" localSheetId="5" hidden="1">'SO 106 - KÁCENÍ'!$C$80:$K$111</definedName>
    <definedName name="_xlnm.Print_Area" localSheetId="5">'SO 106 - KÁCENÍ'!$C$4:$J$39,'SO 106 - KÁCENÍ'!$C$45:$J$62,'SO 106 - KÁCENÍ'!$C$68:$K$111</definedName>
    <definedName name="_xlnm.Print_Titles" localSheetId="5">'SO 106 - KÁCENÍ'!$80:$80</definedName>
    <definedName name="_xlnm._FilterDatabase" localSheetId="6" hidden="1">'SO 401 - VEŘEJNÉ OSVĚTLENÍ'!$C$105:$K$214</definedName>
    <definedName name="_xlnm.Print_Area" localSheetId="6">'SO 401 - VEŘEJNÉ OSVĚTLENÍ'!$C$4:$J$39,'SO 401 - VEŘEJNÉ OSVĚTLENÍ'!$C$45:$J$87,'SO 401 - VEŘEJNÉ OSVĚTLENÍ'!$C$93:$K$214</definedName>
    <definedName name="_xlnm.Print_Titles" localSheetId="6">'SO 401 - VEŘEJNÉ OSVĚTLENÍ'!$105:$105</definedName>
    <definedName name="_xlnm._FilterDatabase" localSheetId="7" hidden="1">'SO 403 - METROPOLITNÍ CHR...'!$C$85:$K$129</definedName>
    <definedName name="_xlnm.Print_Area" localSheetId="7">'SO 403 - METROPOLITNÍ CHR...'!$C$4:$J$39,'SO 403 - METROPOLITNÍ CHR...'!$C$45:$J$67,'SO 403 - METROPOLITNÍ CHR...'!$C$73:$K$129</definedName>
    <definedName name="_xlnm.Print_Titles" localSheetId="7">'SO 403 - METROPOLITNÍ CHR...'!$85:$85</definedName>
    <definedName name="_xlnm.Print_Area" localSheetId="8">'Seznam figur'!$C$4:$G$22</definedName>
    <definedName name="_xlnm.Print_Titles" localSheetId="8">'Seznam figur'!$9:$9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62"/>
  <c i="8" r="J35"/>
  <c i="1" r="AX62"/>
  <c i="8"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6"/>
  <c r="BH106"/>
  <c r="BG106"/>
  <c r="BF106"/>
  <c r="T106"/>
  <c r="T105"/>
  <c r="R106"/>
  <c r="R105"/>
  <c r="P106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7" r="J37"/>
  <c r="J36"/>
  <c i="1" r="AY61"/>
  <c i="7" r="J35"/>
  <c i="1" r="AX61"/>
  <c i="7"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T199"/>
  <c r="R200"/>
  <c r="R199"/>
  <c r="P200"/>
  <c r="P199"/>
  <c r="BI197"/>
  <c r="BH197"/>
  <c r="BG197"/>
  <c r="BF197"/>
  <c r="T197"/>
  <c r="T196"/>
  <c r="R197"/>
  <c r="R196"/>
  <c r="P197"/>
  <c r="P196"/>
  <c r="BI194"/>
  <c r="BH194"/>
  <c r="BG194"/>
  <c r="BF194"/>
  <c r="T194"/>
  <c r="T193"/>
  <c r="R194"/>
  <c r="R193"/>
  <c r="P194"/>
  <c r="P193"/>
  <c r="BI191"/>
  <c r="BH191"/>
  <c r="BG191"/>
  <c r="BF191"/>
  <c r="T191"/>
  <c r="T190"/>
  <c r="R191"/>
  <c r="R190"/>
  <c r="P191"/>
  <c r="P190"/>
  <c r="BI188"/>
  <c r="BH188"/>
  <c r="BG188"/>
  <c r="BF188"/>
  <c r="T188"/>
  <c r="T187"/>
  <c r="R188"/>
  <c r="R187"/>
  <c r="P188"/>
  <c r="P187"/>
  <c r="BI185"/>
  <c r="BH185"/>
  <c r="BG185"/>
  <c r="BF185"/>
  <c r="T185"/>
  <c r="T184"/>
  <c r="R185"/>
  <c r="R184"/>
  <c r="P185"/>
  <c r="P184"/>
  <c r="BI182"/>
  <c r="BH182"/>
  <c r="BG182"/>
  <c r="BF182"/>
  <c r="T182"/>
  <c r="T181"/>
  <c r="R182"/>
  <c r="R181"/>
  <c r="P182"/>
  <c r="P181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4"/>
  <c r="BH174"/>
  <c r="BG174"/>
  <c r="BF174"/>
  <c r="T174"/>
  <c r="T173"/>
  <c r="R174"/>
  <c r="R173"/>
  <c r="P174"/>
  <c r="P173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T162"/>
  <c r="R163"/>
  <c r="R162"/>
  <c r="P163"/>
  <c r="P162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J103"/>
  <c r="J102"/>
  <c r="F100"/>
  <c r="E98"/>
  <c r="J55"/>
  <c r="J54"/>
  <c r="F52"/>
  <c r="E50"/>
  <c r="J18"/>
  <c r="E18"/>
  <c r="F103"/>
  <c r="J17"/>
  <c r="J15"/>
  <c r="E15"/>
  <c r="F54"/>
  <c r="J14"/>
  <c r="J12"/>
  <c r="J100"/>
  <c r="E7"/>
  <c r="E48"/>
  <c i="6" r="J37"/>
  <c r="J36"/>
  <c i="1" r="AY60"/>
  <c i="6" r="J35"/>
  <c i="1" r="AX60"/>
  <c i="6"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5" r="J39"/>
  <c r="J38"/>
  <c i="1" r="AY59"/>
  <c i="5" r="J37"/>
  <c i="1" r="AX59"/>
  <c i="5"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2"/>
  <c r="BH242"/>
  <c r="BG242"/>
  <c r="BF242"/>
  <c r="T242"/>
  <c r="R242"/>
  <c r="P242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3"/>
  <c r="BH113"/>
  <c r="BG113"/>
  <c r="BF113"/>
  <c r="T113"/>
  <c r="R113"/>
  <c r="P113"/>
  <c r="BI107"/>
  <c r="BH107"/>
  <c r="BG107"/>
  <c r="BF107"/>
  <c r="T107"/>
  <c r="R107"/>
  <c r="P107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59"/>
  <c r="J19"/>
  <c r="J14"/>
  <c r="J91"/>
  <c r="E7"/>
  <c r="E85"/>
  <c i="4" r="J39"/>
  <c r="J38"/>
  <c i="1" r="AY58"/>
  <c i="4" r="J37"/>
  <c i="1" r="AX58"/>
  <c i="4"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T301"/>
  <c r="R302"/>
  <c r="R301"/>
  <c r="P302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6"/>
  <c r="BH286"/>
  <c r="BG286"/>
  <c r="BF286"/>
  <c r="T286"/>
  <c r="R286"/>
  <c r="P286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7"/>
  <c r="BH117"/>
  <c r="BG117"/>
  <c r="BF117"/>
  <c r="T117"/>
  <c r="R117"/>
  <c r="P117"/>
  <c r="BI109"/>
  <c r="BH109"/>
  <c r="BG109"/>
  <c r="BF109"/>
  <c r="T109"/>
  <c r="R109"/>
  <c r="P109"/>
  <c r="BI102"/>
  <c r="BH102"/>
  <c r="BG102"/>
  <c r="BF102"/>
  <c r="T102"/>
  <c r="R102"/>
  <c r="P102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59"/>
  <c r="J19"/>
  <c r="J14"/>
  <c r="J91"/>
  <c r="E7"/>
  <c r="E50"/>
  <c i="3" r="J39"/>
  <c r="J38"/>
  <c i="1" r="AY57"/>
  <c i="3" r="J37"/>
  <c i="1" r="AX57"/>
  <c i="3" r="BI195"/>
  <c r="BH195"/>
  <c r="BG195"/>
  <c r="BF195"/>
  <c r="T195"/>
  <c r="T194"/>
  <c r="R195"/>
  <c r="R194"/>
  <c r="P195"/>
  <c r="P194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50"/>
  <c i="2" r="J37"/>
  <c r="J36"/>
  <c i="1" r="AY55"/>
  <c i="2" r="J35"/>
  <c i="1" r="AX55"/>
  <c i="2"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4"/>
  <c r="BH144"/>
  <c r="BG144"/>
  <c r="BF144"/>
  <c r="T144"/>
  <c r="T143"/>
  <c r="R144"/>
  <c r="R143"/>
  <c r="P144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J140"/>
  <c i="3" r="BK168"/>
  <c r="BK136"/>
  <c i="4" r="J276"/>
  <c r="J309"/>
  <c r="J271"/>
  <c i="5" r="BK130"/>
  <c r="BK172"/>
  <c i="7" r="BK194"/>
  <c r="J214"/>
  <c i="8" r="J111"/>
  <c i="2" r="BK130"/>
  <c i="3" r="BK149"/>
  <c i="4" r="BK279"/>
  <c r="BK300"/>
  <c r="BK250"/>
  <c i="5" r="J192"/>
  <c r="J225"/>
  <c r="J244"/>
  <c r="J161"/>
  <c i="7" r="J150"/>
  <c r="J123"/>
  <c i="3" r="J110"/>
  <c i="4" r="J229"/>
  <c r="J254"/>
  <c i="5" r="J107"/>
  <c r="J148"/>
  <c i="7" r="BK166"/>
  <c i="8" r="J127"/>
  <c i="2" r="BK137"/>
  <c i="3" r="J108"/>
  <c r="J122"/>
  <c i="4" r="BK142"/>
  <c r="J242"/>
  <c r="J142"/>
  <c i="5" r="BK175"/>
  <c i="2" r="J98"/>
  <c i="3" r="J195"/>
  <c r="BK118"/>
  <c r="BK105"/>
  <c i="4" r="BK186"/>
  <c r="BK151"/>
  <c i="5" r="BK134"/>
  <c i="6" r="BK92"/>
  <c i="7" r="BK132"/>
  <c i="2" r="BK89"/>
  <c i="3" r="BK167"/>
  <c i="4" r="BK242"/>
  <c r="J140"/>
  <c i="5" r="J185"/>
  <c r="J251"/>
  <c r="J130"/>
  <c i="6" r="J96"/>
  <c i="8" r="J94"/>
  <c i="3" r="J126"/>
  <c r="BK159"/>
  <c i="4" r="BK191"/>
  <c r="J157"/>
  <c r="BK311"/>
  <c i="5" r="J202"/>
  <c i="6" r="BK86"/>
  <c i="7" r="BK157"/>
  <c i="8" r="J124"/>
  <c i="3" r="J167"/>
  <c r="BK154"/>
  <c i="4" r="BK268"/>
  <c i="5" r="BK217"/>
  <c r="BK182"/>
  <c i="6" r="J106"/>
  <c i="7" r="BK147"/>
  <c i="8" r="BK100"/>
  <c i="2" r="BK168"/>
  <c r="BK101"/>
  <c i="3" r="J191"/>
  <c r="BK96"/>
  <c i="4" r="BK271"/>
  <c r="BK184"/>
  <c i="5" r="J236"/>
  <c r="J144"/>
  <c i="6" r="J110"/>
  <c i="7" r="J200"/>
  <c i="8" r="BK89"/>
  <c i="4" r="J268"/>
  <c r="BK125"/>
  <c r="J292"/>
  <c i="5" r="BK185"/>
  <c r="BK113"/>
  <c i="7" r="BK160"/>
  <c i="2" r="J161"/>
  <c r="BK117"/>
  <c i="3" r="BK145"/>
  <c r="BK126"/>
  <c i="4" r="J109"/>
  <c i="5" r="BK225"/>
  <c r="BK236"/>
  <c i="7" r="J127"/>
  <c r="BK207"/>
  <c i="8" r="BK97"/>
  <c i="2" r="J111"/>
  <c i="3" r="BK191"/>
  <c r="BK152"/>
  <c i="4" r="BK214"/>
  <c r="J130"/>
  <c r="J299"/>
  <c r="BK286"/>
  <c i="5" r="J153"/>
  <c r="BK211"/>
  <c i="7" r="J139"/>
  <c i="8" r="BK117"/>
  <c i="3" r="BK163"/>
  <c r="J182"/>
  <c i="4" r="J250"/>
  <c r="BK130"/>
  <c i="5" r="J206"/>
  <c r="BK227"/>
  <c r="BK221"/>
  <c r="BK142"/>
  <c i="7" r="J116"/>
  <c r="BK153"/>
  <c i="2" r="J114"/>
  <c i="3" r="J173"/>
  <c r="J139"/>
  <c i="4" r="BK199"/>
  <c r="BK226"/>
  <c r="J102"/>
  <c i="5" r="J182"/>
  <c i="7" r="J171"/>
  <c r="BK214"/>
  <c i="3" r="J105"/>
  <c r="J147"/>
  <c i="4" r="J159"/>
  <c r="BK102"/>
  <c i="5" r="BK148"/>
  <c i="7" r="BK200"/>
  <c r="J109"/>
  <c i="2" r="J154"/>
  <c i="1" r="AS56"/>
  <c i="4" r="J220"/>
  <c r="BK246"/>
  <c r="J199"/>
  <c i="5" r="J164"/>
  <c i="6" r="J92"/>
  <c i="7" r="J191"/>
  <c i="8" r="BK111"/>
  <c i="2" r="J150"/>
  <c r="F36"/>
  <c i="8" r="J89"/>
  <c i="4" r="BK239"/>
  <c r="BK302"/>
  <c r="J135"/>
  <c i="5" r="J195"/>
  <c i="7" r="BK118"/>
  <c r="BK191"/>
  <c i="2" r="BK150"/>
  <c i="3" r="J187"/>
  <c r="J120"/>
  <c i="4" r="J252"/>
  <c r="BK117"/>
  <c i="5" r="J134"/>
  <c i="6" r="BK90"/>
  <c i="7" r="J155"/>
  <c r="J213"/>
  <c i="2" r="F34"/>
  <c i="7" r="J142"/>
  <c i="8" r="J106"/>
  <c i="3" r="BK102"/>
  <c r="BK114"/>
  <c i="4" r="J257"/>
  <c r="J311"/>
  <c r="J300"/>
  <c r="J184"/>
  <c i="5" r="BK251"/>
  <c i="6" r="J108"/>
  <c i="7" r="BK176"/>
  <c r="BK129"/>
  <c i="8" r="BK95"/>
  <c i="2" r="BK104"/>
  <c i="3" r="J102"/>
  <c i="4" r="J236"/>
  <c r="BK220"/>
  <c r="BK153"/>
  <c i="5" r="J211"/>
  <c r="BK254"/>
  <c i="6" r="J98"/>
  <c i="7" r="J160"/>
  <c i="2" r="J34"/>
  <c i="4" r="J167"/>
  <c r="BK145"/>
  <c r="BK263"/>
  <c i="5" r="J198"/>
  <c i="6" r="BK104"/>
  <c i="7" r="J176"/>
  <c i="8" r="BK106"/>
  <c i="2" r="BK161"/>
  <c r="J95"/>
  <c i="3" r="BK139"/>
  <c i="4" r="J259"/>
  <c r="BK314"/>
  <c r="BK162"/>
  <c i="5" r="J242"/>
  <c r="J219"/>
  <c i="6" r="J90"/>
  <c i="7" r="BK203"/>
  <c r="BK139"/>
  <c i="8" r="BK103"/>
  <c i="2" r="J137"/>
  <c r="BK121"/>
  <c i="3" r="BK110"/>
  <c i="4" r="J211"/>
  <c r="J165"/>
  <c r="BK249"/>
  <c i="5" r="BK260"/>
  <c r="J221"/>
  <c r="BK166"/>
  <c r="J217"/>
  <c i="7" r="J147"/>
  <c r="BK185"/>
  <c i="3" r="J142"/>
  <c i="4" r="J117"/>
  <c r="BK179"/>
  <c i="5" r="BK204"/>
  <c i="6" r="BK110"/>
  <c i="7" r="BK109"/>
  <c i="8" r="J121"/>
  <c i="2" r="BK127"/>
  <c i="3" r="J178"/>
  <c r="J159"/>
  <c i="4" r="BK196"/>
  <c r="BK193"/>
  <c i="5" r="J187"/>
  <c i="6" r="BK94"/>
  <c i="7" r="BK144"/>
  <c i="3" r="J171"/>
  <c i="4" r="BK109"/>
  <c r="J120"/>
  <c r="J206"/>
  <c i="5" r="J204"/>
  <c i="6" r="BK100"/>
  <c i="7" r="BK150"/>
  <c i="2" r="J101"/>
  <c i="3" r="BK182"/>
  <c r="BK187"/>
  <c i="4" r="J314"/>
  <c r="J145"/>
  <c r="J193"/>
  <c i="5" r="J146"/>
  <c r="J125"/>
  <c r="J138"/>
  <c i="7" r="BK137"/>
  <c r="BK113"/>
  <c i="2" r="BK95"/>
  <c i="3" r="BK120"/>
  <c r="BK124"/>
  <c i="4" r="J151"/>
  <c r="BK149"/>
  <c r="J223"/>
  <c i="5" r="J169"/>
  <c i="6" r="BK108"/>
  <c i="7" r="BK125"/>
  <c r="J174"/>
  <c i="2" r="BK92"/>
  <c i="3" r="J103"/>
  <c i="4" r="BK299"/>
  <c r="BK211"/>
  <c i="5" r="J155"/>
  <c r="BK206"/>
  <c i="7" r="BK205"/>
  <c i="8" r="J95"/>
  <c i="2" r="BK134"/>
  <c r="BK114"/>
  <c i="3" r="BK157"/>
  <c i="4" r="J244"/>
  <c r="BK273"/>
  <c r="BK120"/>
  <c i="5" r="J150"/>
  <c r="BK132"/>
  <c i="6" r="BK84"/>
  <c i="7" r="BK213"/>
  <c i="2" r="J168"/>
  <c r="BK140"/>
  <c r="J117"/>
  <c i="3" r="BK103"/>
  <c i="4" r="BK165"/>
  <c r="BK317"/>
  <c r="J127"/>
  <c i="5" r="J166"/>
  <c r="J260"/>
  <c r="J227"/>
  <c i="7" r="J188"/>
  <c r="BK142"/>
  <c i="3" r="J145"/>
  <c i="4" r="J162"/>
  <c r="J233"/>
  <c r="BK257"/>
  <c i="5" r="J123"/>
  <c i="6" r="BK98"/>
  <c i="8" r="BK124"/>
  <c i="2" r="J124"/>
  <c i="3" r="BK178"/>
  <c r="J149"/>
  <c i="4" r="BK169"/>
  <c r="J153"/>
  <c r="J279"/>
  <c i="5" r="J120"/>
  <c i="7" r="BK182"/>
  <c r="J113"/>
  <c i="3" r="J128"/>
  <c r="J118"/>
  <c r="BK171"/>
  <c i="4" r="J298"/>
  <c r="BK159"/>
  <c i="5" r="BK120"/>
  <c r="J200"/>
  <c i="7" r="BK171"/>
  <c r="J118"/>
  <c i="2" r="BK111"/>
  <c i="3" r="J163"/>
  <c i="4" r="J179"/>
  <c r="J294"/>
  <c r="BK203"/>
  <c r="BK259"/>
  <c i="5" r="BK125"/>
  <c r="BK138"/>
  <c i="6" r="BK102"/>
  <c i="8" r="BK119"/>
  <c i="2" r="J89"/>
  <c i="3" r="J154"/>
  <c i="4" r="BK233"/>
  <c r="BK147"/>
  <c i="5" r="J136"/>
  <c i="7" r="BK210"/>
  <c r="BK155"/>
  <c i="8" r="J119"/>
  <c i="3" r="J180"/>
  <c i="4" r="BK201"/>
  <c r="J147"/>
  <c i="5" r="BK208"/>
  <c i="6" r="BK96"/>
  <c i="7" r="BK123"/>
  <c i="8" r="BK94"/>
  <c i="2" r="J130"/>
  <c i="3" r="J124"/>
  <c i="4" r="BK292"/>
  <c r="J149"/>
  <c r="BK171"/>
  <c i="5" r="J113"/>
  <c r="J172"/>
  <c i="7" r="J132"/>
  <c r="J166"/>
  <c i="2" r="J164"/>
  <c r="BK108"/>
  <c i="4" r="BK265"/>
  <c r="J100"/>
  <c r="BK127"/>
  <c i="5" r="BK198"/>
  <c r="BK202"/>
  <c r="BK150"/>
  <c i="6" r="BK106"/>
  <c i="7" r="J179"/>
  <c r="J129"/>
  <c i="4" r="BK309"/>
  <c r="J196"/>
  <c i="5" r="BK146"/>
  <c r="BK247"/>
  <c i="7" r="J134"/>
  <c i="2" r="BK164"/>
  <c r="J108"/>
  <c i="3" r="J184"/>
  <c i="4" r="J317"/>
  <c r="J302"/>
  <c i="5" r="BK219"/>
  <c i="6" r="J104"/>
  <c i="3" r="J134"/>
  <c i="4" r="BK296"/>
  <c r="J208"/>
  <c i="5" r="J247"/>
  <c r="J231"/>
  <c r="J140"/>
  <c i="7" r="J168"/>
  <c i="2" r="F37"/>
  <c i="5" r="BK195"/>
  <c i="7" r="J137"/>
  <c r="J182"/>
  <c i="8" r="BK121"/>
  <c i="3" r="J96"/>
  <c r="BK175"/>
  <c i="4" r="BK294"/>
  <c r="BK298"/>
  <c r="BK236"/>
  <c r="BK100"/>
  <c i="5" r="BK136"/>
  <c r="BK200"/>
  <c r="BK213"/>
  <c i="8" r="BK128"/>
  <c i="3" r="J136"/>
  <c r="J168"/>
  <c i="4" r="BK217"/>
  <c r="J203"/>
  <c r="BK306"/>
  <c r="J320"/>
  <c i="5" r="BK118"/>
  <c r="J142"/>
  <c i="7" r="J153"/>
  <c r="BK174"/>
  <c i="2" r="BK144"/>
  <c r="J121"/>
  <c i="3" r="BK184"/>
  <c i="4" r="J205"/>
  <c r="BK157"/>
  <c r="J226"/>
  <c i="5" r="J118"/>
  <c i="7" r="J163"/>
  <c r="BK111"/>
  <c i="2" r="BK154"/>
  <c r="BK98"/>
  <c i="3" r="BK112"/>
  <c i="4" r="BK254"/>
  <c r="BK206"/>
  <c i="5" r="BK180"/>
  <c r="J132"/>
  <c r="BK169"/>
  <c i="6" r="J100"/>
  <c i="7" r="BK163"/>
  <c i="8" r="J103"/>
  <c i="4" r="J306"/>
  <c r="BK267"/>
  <c r="BK140"/>
  <c i="5" r="BK231"/>
  <c r="BK140"/>
  <c i="6" r="BK88"/>
  <c i="7" r="J205"/>
  <c i="8" r="BK113"/>
  <c i="2" r="J134"/>
  <c i="3" r="J175"/>
  <c i="4" r="BK223"/>
  <c r="J249"/>
  <c i="5" r="BK187"/>
  <c i="6" r="J88"/>
  <c i="7" r="J194"/>
  <c i="8" r="J123"/>
  <c i="3" r="BK165"/>
  <c i="4" r="J273"/>
  <c r="BK205"/>
  <c r="BK276"/>
  <c i="5" r="BK155"/>
  <c i="6" r="J84"/>
  <c i="7" r="J207"/>
  <c i="8" r="J128"/>
  <c i="3" r="BK147"/>
  <c r="J131"/>
  <c r="BK173"/>
  <c i="4" r="J217"/>
  <c r="BK135"/>
  <c i="5" r="J222"/>
  <c r="BK244"/>
  <c i="6" r="J86"/>
  <c i="8" r="J113"/>
  <c i="3" r="BK131"/>
  <c r="BK180"/>
  <c i="4" r="J281"/>
  <c r="BK320"/>
  <c r="J265"/>
  <c i="5" r="BK242"/>
  <c r="BK107"/>
  <c i="7" r="J121"/>
  <c r="J203"/>
  <c i="2" r="J104"/>
  <c i="3" r="J116"/>
  <c r="J114"/>
  <c i="4" r="J191"/>
  <c r="J201"/>
  <c i="5" r="BK153"/>
  <c r="J254"/>
  <c i="7" r="J210"/>
  <c r="BK127"/>
  <c i="2" r="BK124"/>
  <c i="3" r="BK122"/>
  <c r="BK195"/>
  <c i="4" r="BK155"/>
  <c r="BK167"/>
  <c i="5" r="BK257"/>
  <c r="J208"/>
  <c i="6" r="J102"/>
  <c i="7" r="J111"/>
  <c i="8" r="J100"/>
  <c i="2" r="J127"/>
  <c i="3" r="J152"/>
  <c i="4" r="J214"/>
  <c r="J169"/>
  <c r="J239"/>
  <c i="5" r="BK144"/>
  <c r="J213"/>
  <c r="BK100"/>
  <c i="7" r="BK179"/>
  <c i="8" r="J97"/>
  <c i="4" r="BK208"/>
  <c r="J263"/>
  <c r="J171"/>
  <c i="5" r="BK222"/>
  <c r="BK192"/>
  <c i="7" r="BK168"/>
  <c r="J125"/>
  <c i="2" r="J144"/>
  <c r="J92"/>
  <c i="3" r="BK108"/>
  <c r="BK116"/>
  <c i="4" r="J246"/>
  <c r="BK281"/>
  <c i="5" r="J257"/>
  <c r="J178"/>
  <c i="7" r="J157"/>
  <c r="BK134"/>
  <c i="8" r="J117"/>
  <c i="3" r="J165"/>
  <c r="BK128"/>
  <c i="4" r="J267"/>
  <c r="BK229"/>
  <c r="J186"/>
  <c i="5" r="J180"/>
  <c i="6" r="J94"/>
  <c i="7" r="J197"/>
  <c r="BK197"/>
  <c i="8" r="BK127"/>
  <c i="3" r="J112"/>
  <c r="BK134"/>
  <c i="4" r="J155"/>
  <c r="BK252"/>
  <c i="5" r="BK178"/>
  <c r="BK164"/>
  <c r="J175"/>
  <c i="7" r="J144"/>
  <c r="BK188"/>
  <c i="2" r="F35"/>
  <c i="5" r="BK161"/>
  <c i="7" r="BK121"/>
  <c i="3" r="J157"/>
  <c r="BK142"/>
  <c i="4" r="J286"/>
  <c r="J125"/>
  <c r="BK244"/>
  <c r="J296"/>
  <c i="5" r="J100"/>
  <c r="BK123"/>
  <c i="7" r="J185"/>
  <c r="BK116"/>
  <c i="8" r="BK123"/>
  <c i="2" l="1" r="BK88"/>
  <c r="BK133"/>
  <c r="J133"/>
  <c r="J63"/>
  <c r="BK153"/>
  <c r="J153"/>
  <c r="J66"/>
  <c i="3" r="R130"/>
  <c r="P138"/>
  <c r="P151"/>
  <c r="P186"/>
  <c i="4" r="P99"/>
  <c r="BK207"/>
  <c r="J207"/>
  <c r="J68"/>
  <c r="P235"/>
  <c r="BK248"/>
  <c r="J248"/>
  <c r="J70"/>
  <c r="BK305"/>
  <c r="J305"/>
  <c r="J74"/>
  <c i="5" r="P99"/>
  <c r="BK171"/>
  <c r="J171"/>
  <c r="J67"/>
  <c r="R184"/>
  <c r="BK210"/>
  <c r="J210"/>
  <c r="J71"/>
  <c r="P256"/>
  <c i="6" r="P83"/>
  <c r="P82"/>
  <c r="P81"/>
  <c i="1" r="AU60"/>
  <c i="7" r="R108"/>
  <c r="T115"/>
  <c r="R131"/>
  <c r="T141"/>
  <c r="R165"/>
  <c r="R202"/>
  <c r="R180"/>
  <c r="T212"/>
  <c i="2" r="BK116"/>
  <c r="J116"/>
  <c r="J62"/>
  <c r="R133"/>
  <c r="R153"/>
  <c i="3" r="R95"/>
  <c r="T156"/>
  <c i="4" r="BK161"/>
  <c r="J161"/>
  <c r="J66"/>
  <c r="T195"/>
  <c r="R256"/>
  <c r="R305"/>
  <c i="5" r="T99"/>
  <c r="R171"/>
  <c r="R210"/>
  <c r="P250"/>
  <c r="P249"/>
  <c i="6" r="BK83"/>
  <c r="BK82"/>
  <c r="J82"/>
  <c r="J60"/>
  <c i="7" r="R120"/>
  <c r="P136"/>
  <c r="T152"/>
  <c i="2" r="P116"/>
  <c i="3" r="BK130"/>
  <c r="J130"/>
  <c r="J66"/>
  <c r="BK138"/>
  <c r="J138"/>
  <c r="J67"/>
  <c r="BK151"/>
  <c r="J151"/>
  <c r="J68"/>
  <c r="BK186"/>
  <c r="J186"/>
  <c r="J70"/>
  <c i="4" r="R99"/>
  <c r="R207"/>
  <c r="T235"/>
  <c r="R248"/>
  <c r="T305"/>
  <c i="5" r="BK99"/>
  <c r="J99"/>
  <c r="J65"/>
  <c r="P149"/>
  <c r="BK184"/>
  <c r="J184"/>
  <c r="J68"/>
  <c r="P210"/>
  <c r="BK256"/>
  <c r="J256"/>
  <c r="J75"/>
  <c i="7" r="T120"/>
  <c r="R136"/>
  <c r="R152"/>
  <c r="BK202"/>
  <c r="J202"/>
  <c r="J84"/>
  <c r="R212"/>
  <c i="8" r="BK88"/>
  <c r="J88"/>
  <c r="J61"/>
  <c i="2" r="P88"/>
  <c r="P87"/>
  <c r="P86"/>
  <c i="1" r="AU55"/>
  <c i="2" r="P133"/>
  <c r="P153"/>
  <c i="3" r="T95"/>
  <c r="BK156"/>
  <c r="J156"/>
  <c r="J69"/>
  <c i="4" r="T99"/>
  <c r="T207"/>
  <c r="R235"/>
  <c r="T248"/>
  <c r="P316"/>
  <c i="5" r="R149"/>
  <c r="BK191"/>
  <c r="J191"/>
  <c r="J69"/>
  <c r="R191"/>
  <c r="P205"/>
  <c r="R256"/>
  <c i="6" r="R83"/>
  <c r="R82"/>
  <c r="R81"/>
  <c i="7" r="P120"/>
  <c r="T136"/>
  <c i="2" r="T88"/>
  <c i="3" r="BK95"/>
  <c r="J95"/>
  <c r="J65"/>
  <c r="R156"/>
  <c i="4" r="P161"/>
  <c r="BK195"/>
  <c r="J195"/>
  <c r="J67"/>
  <c r="BK256"/>
  <c r="J256"/>
  <c r="J71"/>
  <c r="P305"/>
  <c r="P304"/>
  <c i="5" r="T149"/>
  <c r="P184"/>
  <c r="T210"/>
  <c r="R250"/>
  <c r="R249"/>
  <c i="7" r="T108"/>
  <c r="R115"/>
  <c r="BK131"/>
  <c r="J131"/>
  <c r="J64"/>
  <c r="BK141"/>
  <c r="J141"/>
  <c r="J66"/>
  <c r="BK152"/>
  <c r="J152"/>
  <c r="J69"/>
  <c r="T165"/>
  <c i="8" r="P88"/>
  <c r="P87"/>
  <c r="P110"/>
  <c r="P109"/>
  <c i="2" r="R116"/>
  <c i="3" r="P130"/>
  <c r="R138"/>
  <c r="R151"/>
  <c r="R186"/>
  <c i="4" r="BK99"/>
  <c r="J99"/>
  <c r="J65"/>
  <c r="P207"/>
  <c r="BK235"/>
  <c r="J235"/>
  <c r="J69"/>
  <c r="P248"/>
  <c r="BK316"/>
  <c r="J316"/>
  <c r="J75"/>
  <c i="5" r="R99"/>
  <c r="R98"/>
  <c r="R97"/>
  <c r="P171"/>
  <c r="T184"/>
  <c r="T191"/>
  <c r="R205"/>
  <c r="T250"/>
  <c i="7" r="BK108"/>
  <c r="J108"/>
  <c r="J61"/>
  <c r="BK115"/>
  <c r="J115"/>
  <c r="J62"/>
  <c r="P131"/>
  <c r="R141"/>
  <c r="BK165"/>
  <c r="J165"/>
  <c r="J72"/>
  <c r="P202"/>
  <c r="P180"/>
  <c r="P212"/>
  <c i="8" r="R110"/>
  <c r="R109"/>
  <c i="2" r="R88"/>
  <c r="R87"/>
  <c r="R86"/>
  <c r="T133"/>
  <c r="T153"/>
  <c i="3" r="P95"/>
  <c r="P94"/>
  <c r="P93"/>
  <c i="1" r="AU57"/>
  <c i="3" r="P156"/>
  <c i="4" r="T161"/>
  <c r="P195"/>
  <c r="P256"/>
  <c r="T316"/>
  <c i="5" r="BK149"/>
  <c r="J149"/>
  <c r="J66"/>
  <c r="T171"/>
  <c r="P191"/>
  <c r="BK205"/>
  <c r="J205"/>
  <c r="J70"/>
  <c r="T205"/>
  <c r="BK250"/>
  <c r="BK249"/>
  <c r="J249"/>
  <c r="J73"/>
  <c r="T256"/>
  <c i="7" r="P108"/>
  <c r="P115"/>
  <c r="T131"/>
  <c r="P141"/>
  <c r="P165"/>
  <c i="8" r="R88"/>
  <c r="R87"/>
  <c r="P116"/>
  <c r="P115"/>
  <c i="2" r="T116"/>
  <c i="3" r="T130"/>
  <c r="T138"/>
  <c r="T151"/>
  <c r="T94"/>
  <c r="T93"/>
  <c r="T186"/>
  <c i="4" r="R161"/>
  <c r="R195"/>
  <c r="T256"/>
  <c r="R316"/>
  <c i="6" r="T83"/>
  <c r="T82"/>
  <c r="T81"/>
  <c i="7" r="BK120"/>
  <c r="J120"/>
  <c r="J63"/>
  <c r="BK136"/>
  <c r="J136"/>
  <c r="J65"/>
  <c r="P152"/>
  <c r="T202"/>
  <c r="T180"/>
  <c r="BK212"/>
  <c r="J212"/>
  <c r="J86"/>
  <c i="8" r="T88"/>
  <c r="T87"/>
  <c r="BK110"/>
  <c r="J110"/>
  <c r="J64"/>
  <c r="T110"/>
  <c r="T109"/>
  <c r="BK116"/>
  <c r="J116"/>
  <c r="J66"/>
  <c r="R116"/>
  <c r="R115"/>
  <c r="T116"/>
  <c r="T115"/>
  <c i="7" r="BK184"/>
  <c r="J184"/>
  <c r="J78"/>
  <c r="BK190"/>
  <c r="J190"/>
  <c r="J80"/>
  <c r="BK196"/>
  <c r="J196"/>
  <c r="J82"/>
  <c r="BK187"/>
  <c r="J187"/>
  <c r="J79"/>
  <c r="BK209"/>
  <c r="J209"/>
  <c r="J85"/>
  <c i="2" r="BK143"/>
  <c r="J143"/>
  <c r="J64"/>
  <c r="BK149"/>
  <c r="J149"/>
  <c r="J65"/>
  <c i="4" r="BK301"/>
  <c r="J301"/>
  <c r="J72"/>
  <c i="3" r="BK194"/>
  <c r="J194"/>
  <c r="J71"/>
  <c i="7" r="BK170"/>
  <c r="J170"/>
  <c r="J73"/>
  <c r="BK162"/>
  <c r="J162"/>
  <c r="J71"/>
  <c i="5" r="BK246"/>
  <c r="J246"/>
  <c r="J72"/>
  <c i="7" r="BK149"/>
  <c r="J149"/>
  <c r="J68"/>
  <c r="BK159"/>
  <c r="J159"/>
  <c r="J70"/>
  <c r="BK173"/>
  <c r="J173"/>
  <c r="J74"/>
  <c r="BK178"/>
  <c r="J178"/>
  <c r="J75"/>
  <c i="8" r="BK105"/>
  <c r="J105"/>
  <c r="J62"/>
  <c i="7" r="BK146"/>
  <c r="J146"/>
  <c r="J67"/>
  <c r="BK181"/>
  <c r="J181"/>
  <c r="J77"/>
  <c r="BK193"/>
  <c r="J193"/>
  <c r="J81"/>
  <c r="BK199"/>
  <c r="J199"/>
  <c r="J83"/>
  <c r="BK107"/>
  <c i="8" r="BE103"/>
  <c r="BE119"/>
  <c r="BE124"/>
  <c r="J52"/>
  <c r="BE94"/>
  <c r="BE95"/>
  <c r="BE97"/>
  <c r="BE100"/>
  <c r="BE111"/>
  <c r="BE127"/>
  <c i="7" r="BK180"/>
  <c r="J180"/>
  <c r="J76"/>
  <c i="8" r="E76"/>
  <c r="BE106"/>
  <c r="BE113"/>
  <c r="F83"/>
  <c r="BE117"/>
  <c r="BE123"/>
  <c r="BE128"/>
  <c r="BE89"/>
  <c r="BE121"/>
  <c i="7" r="F55"/>
  <c r="BE157"/>
  <c r="BE163"/>
  <c r="BE171"/>
  <c r="BE214"/>
  <c i="6" r="BK81"/>
  <c r="J81"/>
  <c i="7" r="BE111"/>
  <c r="BE139"/>
  <c r="BE142"/>
  <c r="BE147"/>
  <c r="BE182"/>
  <c r="E96"/>
  <c r="BE123"/>
  <c r="BE179"/>
  <c r="BE210"/>
  <c r="BE213"/>
  <c i="6" r="J83"/>
  <c r="J61"/>
  <c i="7" r="F102"/>
  <c r="BE118"/>
  <c r="BE125"/>
  <c r="BE137"/>
  <c r="BE144"/>
  <c r="BE150"/>
  <c r="BE188"/>
  <c r="BE191"/>
  <c r="BE207"/>
  <c r="BE116"/>
  <c r="BE160"/>
  <c r="BE185"/>
  <c r="BE200"/>
  <c r="BE127"/>
  <c r="BE129"/>
  <c r="BE132"/>
  <c r="BE134"/>
  <c r="BE166"/>
  <c r="BE168"/>
  <c r="BE174"/>
  <c r="BE203"/>
  <c r="BE109"/>
  <c r="BE121"/>
  <c r="BE176"/>
  <c r="BE194"/>
  <c r="BE205"/>
  <c r="J52"/>
  <c r="BE113"/>
  <c r="BE153"/>
  <c r="BE155"/>
  <c r="BE197"/>
  <c i="6" r="J75"/>
  <c r="BE98"/>
  <c i="5" r="BK98"/>
  <c r="J98"/>
  <c r="J64"/>
  <c r="J250"/>
  <c r="J74"/>
  <c i="6" r="BE90"/>
  <c r="BE92"/>
  <c r="E48"/>
  <c r="BE106"/>
  <c r="BE100"/>
  <c r="BE108"/>
  <c r="BE84"/>
  <c r="BE88"/>
  <c r="BE94"/>
  <c r="BE102"/>
  <c r="BE86"/>
  <c r="BE110"/>
  <c r="BE96"/>
  <c r="F55"/>
  <c r="BE104"/>
  <c i="5" r="J56"/>
  <c r="BE132"/>
  <c r="BE134"/>
  <c r="BE136"/>
  <c r="BE138"/>
  <c r="BE180"/>
  <c r="BE200"/>
  <c r="BE227"/>
  <c i="4" r="BK98"/>
  <c r="J98"/>
  <c r="J64"/>
  <c i="5" r="E50"/>
  <c r="BE113"/>
  <c r="BE120"/>
  <c r="BE164"/>
  <c r="BE166"/>
  <c r="BE185"/>
  <c r="BE187"/>
  <c r="BE208"/>
  <c r="BE211"/>
  <c r="BE242"/>
  <c r="BE254"/>
  <c r="BE257"/>
  <c i="4" r="BK304"/>
  <c r="J304"/>
  <c r="J73"/>
  <c i="5" r="F94"/>
  <c r="BE125"/>
  <c r="BE130"/>
  <c r="BE148"/>
  <c r="BE144"/>
  <c r="BE146"/>
  <c r="BE169"/>
  <c r="BE202"/>
  <c r="BE206"/>
  <c r="BE213"/>
  <c r="BE225"/>
  <c r="BE150"/>
  <c r="BE178"/>
  <c r="BE192"/>
  <c r="BE198"/>
  <c r="BE217"/>
  <c r="BE219"/>
  <c r="BE221"/>
  <c r="BE247"/>
  <c r="BE107"/>
  <c r="BE118"/>
  <c r="BE161"/>
  <c r="BE195"/>
  <c r="BE231"/>
  <c r="BE244"/>
  <c r="BE260"/>
  <c r="BE100"/>
  <c r="BE123"/>
  <c r="BE140"/>
  <c r="BE142"/>
  <c r="BE153"/>
  <c r="BE155"/>
  <c r="BE172"/>
  <c r="BE175"/>
  <c r="BE182"/>
  <c r="BE204"/>
  <c r="BE222"/>
  <c r="BE236"/>
  <c r="BE251"/>
  <c i="4" r="E85"/>
  <c r="BE109"/>
  <c r="BE117"/>
  <c r="BE142"/>
  <c r="BE147"/>
  <c r="BE165"/>
  <c r="BE169"/>
  <c r="BE193"/>
  <c r="BE298"/>
  <c r="BE167"/>
  <c r="BE191"/>
  <c r="BE211"/>
  <c r="BE214"/>
  <c r="BE242"/>
  <c r="BE244"/>
  <c r="BE252"/>
  <c r="BE257"/>
  <c r="BE267"/>
  <c r="BE102"/>
  <c r="BE153"/>
  <c r="BE155"/>
  <c r="BE171"/>
  <c r="BE196"/>
  <c r="BE201"/>
  <c r="BE250"/>
  <c r="BE268"/>
  <c r="BE271"/>
  <c r="BE286"/>
  <c r="BE294"/>
  <c r="BE306"/>
  <c r="BE309"/>
  <c r="F94"/>
  <c r="BE145"/>
  <c r="BE149"/>
  <c r="BE151"/>
  <c r="BE199"/>
  <c r="BE203"/>
  <c r="BE236"/>
  <c r="BE239"/>
  <c r="BE246"/>
  <c r="BE265"/>
  <c r="BE276"/>
  <c r="BE281"/>
  <c r="BE292"/>
  <c r="BE317"/>
  <c r="J56"/>
  <c r="BE186"/>
  <c r="BE217"/>
  <c r="BE254"/>
  <c r="BE273"/>
  <c r="BE100"/>
  <c r="BE157"/>
  <c r="BE159"/>
  <c r="BE223"/>
  <c r="BE226"/>
  <c r="BE229"/>
  <c r="BE296"/>
  <c r="BE299"/>
  <c r="BE302"/>
  <c r="BE311"/>
  <c r="BE314"/>
  <c r="BE320"/>
  <c r="BE120"/>
  <c r="BE125"/>
  <c r="BE127"/>
  <c r="BE130"/>
  <c r="BE135"/>
  <c r="BE140"/>
  <c r="BE162"/>
  <c r="BE179"/>
  <c r="BE184"/>
  <c r="BE205"/>
  <c r="BE206"/>
  <c r="BE208"/>
  <c r="BE220"/>
  <c r="BE233"/>
  <c r="BE249"/>
  <c r="BE259"/>
  <c r="BE263"/>
  <c r="BE279"/>
  <c r="BE300"/>
  <c i="3" r="E81"/>
  <c r="BE120"/>
  <c r="BE136"/>
  <c r="BE178"/>
  <c r="BE180"/>
  <c r="BE182"/>
  <c i="2" r="J88"/>
  <c r="J61"/>
  <c i="3" r="BE96"/>
  <c r="BE103"/>
  <c r="BE108"/>
  <c r="BE118"/>
  <c r="BE157"/>
  <c r="BE165"/>
  <c r="BE175"/>
  <c r="BE128"/>
  <c r="BE131"/>
  <c r="BE134"/>
  <c r="BE154"/>
  <c r="BE191"/>
  <c r="J56"/>
  <c r="BE114"/>
  <c r="BE152"/>
  <c r="BE163"/>
  <c r="BE173"/>
  <c r="BE195"/>
  <c r="F59"/>
  <c r="BE102"/>
  <c r="BE105"/>
  <c r="BE139"/>
  <c r="BE142"/>
  <c r="BE159"/>
  <c r="BE168"/>
  <c r="BE145"/>
  <c r="BE147"/>
  <c r="BE149"/>
  <c r="BE167"/>
  <c r="BE171"/>
  <c r="BE184"/>
  <c r="BE187"/>
  <c r="BE110"/>
  <c r="BE112"/>
  <c r="BE116"/>
  <c r="BE122"/>
  <c r="BE124"/>
  <c r="BE126"/>
  <c i="1" r="BC55"/>
  <c i="2" r="E48"/>
  <c r="J52"/>
  <c r="F55"/>
  <c r="BE89"/>
  <c r="BE92"/>
  <c r="BE95"/>
  <c r="BE98"/>
  <c r="BE101"/>
  <c r="BE104"/>
  <c r="BE108"/>
  <c r="BE111"/>
  <c r="BE114"/>
  <c r="BE117"/>
  <c r="BE121"/>
  <c r="BE124"/>
  <c r="BE127"/>
  <c r="BE130"/>
  <c r="BE134"/>
  <c r="BE137"/>
  <c r="BE140"/>
  <c r="BE144"/>
  <c r="BE150"/>
  <c r="BE154"/>
  <c r="BE161"/>
  <c r="BE164"/>
  <c r="BE168"/>
  <c i="1" r="AW55"/>
  <c r="BA55"/>
  <c r="BB55"/>
  <c r="BD55"/>
  <c i="3" r="J36"/>
  <c i="1" r="AW57"/>
  <c i="6" r="F36"/>
  <c i="1" r="BC60"/>
  <c i="6" r="F34"/>
  <c i="1" r="BA60"/>
  <c i="7" r="J34"/>
  <c i="1" r="AW61"/>
  <c i="4" r="F38"/>
  <c i="1" r="BC58"/>
  <c i="4" r="F37"/>
  <c i="1" r="BB58"/>
  <c i="5" r="F37"/>
  <c i="1" r="BB59"/>
  <c i="8" r="F34"/>
  <c i="1" r="BA62"/>
  <c i="7" r="F34"/>
  <c i="1" r="BA61"/>
  <c i="6" r="F35"/>
  <c i="1" r="BB60"/>
  <c i="7" r="F37"/>
  <c i="1" r="BD61"/>
  <c i="8" r="F37"/>
  <c i="1" r="BD62"/>
  <c i="4" r="F39"/>
  <c i="1" r="BD58"/>
  <c i="5" r="F36"/>
  <c i="1" r="BA59"/>
  <c i="8" r="F35"/>
  <c i="1" r="BB62"/>
  <c i="5" r="F38"/>
  <c i="1" r="BC59"/>
  <c i="4" r="J36"/>
  <c i="1" r="AW58"/>
  <c i="3" r="F36"/>
  <c i="1" r="BA57"/>
  <c r="AS54"/>
  <c i="6" r="F37"/>
  <c i="1" r="BD60"/>
  <c i="8" r="F36"/>
  <c i="1" r="BC62"/>
  <c i="3" r="F38"/>
  <c i="1" r="BC57"/>
  <c i="7" r="F36"/>
  <c i="1" r="BC61"/>
  <c i="8" r="J34"/>
  <c i="1" r="AW62"/>
  <c i="7" r="F35"/>
  <c i="1" r="BB61"/>
  <c i="6" r="J30"/>
  <c i="3" r="F37"/>
  <c i="1" r="BB57"/>
  <c i="5" r="J36"/>
  <c i="1" r="AW59"/>
  <c i="3" r="F39"/>
  <c i="1" r="BD57"/>
  <c i="4" r="F36"/>
  <c i="1" r="BA58"/>
  <c i="6" r="J34"/>
  <c i="1" r="AW60"/>
  <c i="5" r="F39"/>
  <c i="1" r="BD59"/>
  <c i="8" l="1" r="P86"/>
  <c i="1" r="AU62"/>
  <c i="2" r="T87"/>
  <c r="T86"/>
  <c i="4" r="P98"/>
  <c r="P97"/>
  <c i="1" r="AU58"/>
  <c i="4" r="T304"/>
  <c i="8" r="T86"/>
  <c i="7" r="P107"/>
  <c r="P106"/>
  <c i="1" r="AU61"/>
  <c i="4" r="R304"/>
  <c i="5" r="P98"/>
  <c r="P97"/>
  <c i="1" r="AU59"/>
  <c i="4" r="R98"/>
  <c r="R97"/>
  <c i="3" r="R94"/>
  <c r="R93"/>
  <c i="8" r="R86"/>
  <c i="7" r="T107"/>
  <c r="T106"/>
  <c i="4" r="T98"/>
  <c r="T97"/>
  <c i="5" r="T98"/>
  <c i="7" r="R107"/>
  <c r="R106"/>
  <c i="2" r="BK87"/>
  <c r="BK86"/>
  <c r="J86"/>
  <c r="J59"/>
  <c i="5" r="T249"/>
  <c i="3" r="BK94"/>
  <c r="J94"/>
  <c r="J64"/>
  <c i="8" r="BK87"/>
  <c r="J87"/>
  <c r="J60"/>
  <c r="BK109"/>
  <c r="J109"/>
  <c r="J63"/>
  <c r="BK115"/>
  <c r="J115"/>
  <c r="J65"/>
  <c i="7" r="BK106"/>
  <c r="J106"/>
  <c r="J107"/>
  <c r="J60"/>
  <c i="1" r="AG60"/>
  <c i="6" r="J59"/>
  <c i="5" r="BK97"/>
  <c r="J97"/>
  <c r="J63"/>
  <c i="4" r="BK97"/>
  <c r="J97"/>
  <c r="J63"/>
  <c i="1" r="BC56"/>
  <c i="2" r="F33"/>
  <c i="1" r="AZ55"/>
  <c i="4" r="J35"/>
  <c i="1" r="AV58"/>
  <c r="AT58"/>
  <c i="7" r="J33"/>
  <c i="1" r="AV61"/>
  <c r="AT61"/>
  <c i="4" r="F35"/>
  <c i="1" r="AZ58"/>
  <c r="BA56"/>
  <c r="BD56"/>
  <c i="6" r="F33"/>
  <c i="1" r="AZ60"/>
  <c i="8" r="F33"/>
  <c i="1" r="AZ62"/>
  <c i="7" r="F33"/>
  <c i="1" r="AZ61"/>
  <c r="BB56"/>
  <c r="AX56"/>
  <c i="6" r="J33"/>
  <c i="1" r="AV60"/>
  <c r="AT60"/>
  <c r="AN60"/>
  <c i="5" r="J35"/>
  <c i="1" r="AV59"/>
  <c r="AT59"/>
  <c i="2" r="J33"/>
  <c i="1" r="AV55"/>
  <c r="AT55"/>
  <c i="8" r="J33"/>
  <c i="1" r="AV62"/>
  <c r="AT62"/>
  <c i="3" r="J35"/>
  <c i="1" r="AV57"/>
  <c r="AT57"/>
  <c i="7" r="J30"/>
  <c i="1" r="AG61"/>
  <c i="3" r="F35"/>
  <c i="1" r="AZ57"/>
  <c i="5" r="F35"/>
  <c i="1" r="AZ59"/>
  <c i="5" l="1" r="T97"/>
  <c i="3" r="BK93"/>
  <c r="J93"/>
  <c r="J63"/>
  <c i="8" r="BK86"/>
  <c r="J86"/>
  <c i="2" r="J87"/>
  <c r="J60"/>
  <c i="1" r="AN61"/>
  <c i="7" r="J59"/>
  <c r="J39"/>
  <c i="6" r="J39"/>
  <c i="1" r="AZ56"/>
  <c r="AV56"/>
  <c r="BA54"/>
  <c r="W30"/>
  <c r="AY56"/>
  <c i="8" r="J30"/>
  <c i="1" r="AG62"/>
  <c i="2" r="J30"/>
  <c i="1" r="AG55"/>
  <c r="AU56"/>
  <c r="AU54"/>
  <c i="5" r="J32"/>
  <c i="1" r="AG59"/>
  <c r="AN59"/>
  <c r="AW56"/>
  <c r="BC54"/>
  <c r="W32"/>
  <c i="4" r="J32"/>
  <c i="1" r="AG58"/>
  <c r="BB54"/>
  <c r="W31"/>
  <c r="BD54"/>
  <c r="W33"/>
  <c i="8" l="1" r="J39"/>
  <c i="2" r="J39"/>
  <c i="8" r="J59"/>
  <c i="5" r="J41"/>
  <c i="4" r="J41"/>
  <c i="1" r="AN58"/>
  <c r="AN55"/>
  <c r="AN62"/>
  <c i="3" r="J32"/>
  <c i="1" r="AG57"/>
  <c r="AG56"/>
  <c r="AG54"/>
  <c r="AK26"/>
  <c r="AT56"/>
  <c r="AY54"/>
  <c r="AW54"/>
  <c r="AK30"/>
  <c r="AX54"/>
  <c r="AZ54"/>
  <c r="W29"/>
  <c i="3" l="1" r="J41"/>
  <c i="1" r="AN56"/>
  <c r="AN57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<sst xmlns="http://schemas.openxmlformats.org/spreadsheetml/2006/main">
  <si>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</si>
  <si>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</si>
  <si>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</si>
  <si>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</si>
  <si>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</si>
  <si>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{90aee99e-a776-4c44-8ffa-110cbb05e80e}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</si>
  <si>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</si>
  <si>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</si>
  <si>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</si>
  <si>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</si>
  <si>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</si>
  <si>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</si>
  <si>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</si>
  <si>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</si>
  <si>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2022-000085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</si>
  <si>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</si>
  <si>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</si>
  <si>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CYKLOSTEZKA R05 UL. 5.KVĚTNA - HL. NÁDRAŽÍ, JIHLAVA</t>
  </si>
  <si>
    <t>KSO:</t>
  </si>
  <si>
    <t/>
  </si>
  <si>
    <t>CC-CZ:</t>
  </si>
  <si>
    <t>Místo:</t>
  </si>
  <si>
    <t xml:space="preserve"> </t>
  </si>
  <si>
    <t>Datum:</t>
  </si>
  <si>
    <t>23. 10. 2024</t>
  </si>
  <si>
    <t>Zadavatel:</t>
  </si>
  <si>
    <t>IČ:</t>
  </si>
  <si>
    <t>00286010</t>
  </si>
  <si>
    <t>Statutární město Jihlava</t>
  </si>
  <si>
    <t>DIČ:</t>
  </si>
  <si>
    <t>CZ00286010</t>
  </si>
  <si>
    <t>Uchazeč:</t>
  </si>
  <si>
    <t>Vyplň údaj</t>
  </si>
  <si>
    <t>Projektant:</t>
  </si>
  <si>
    <t>18198228</t>
  </si>
  <si>
    <t>PROfi Jihlava spol. s r.o.</t>
  </si>
  <si>
    <t>CZ18198228</t>
  </si>
  <si>
    <t>True</t>
  </si>
  <si>
    <t>Zpracovatel:</t>
  </si>
  <si>
    <t>Zbytovská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</si>
  <si>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</si>
  <si>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</si>
  <si>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</si>
  <si>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</si>
  <si>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</si>
  <si>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</si>
  <si>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</si>
  <si>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</si>
  <si>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</si>
  <si>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</si>
  <si>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</si>
  <si>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</si>
  <si>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</si>
  <si>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</si>
  <si>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</si>
  <si>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</si>
  <si>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</si>
  <si>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</si>
  <si>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</si>
  <si>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</si>
  <si>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</si>
  <si>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</si>
  <si>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</si>
  <si>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</si>
  <si>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</si>
  <si>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</si>
  <si>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</si>
  <si>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</si>
  <si>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</si>
  <si>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</si>
  <si>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</si>
  <si>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</si>
  <si>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</si>
  <si>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</si>
  <si>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</si>
  <si>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</si>
  <si>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</si>
  <si>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</si>
  <si>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</si>
  <si>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</si>
  <si>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</si>
  <si>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</si>
  <si>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ROZPOČTOVÉ NÁKLADY</t>
  </si>
  <si>
    <t>VON</t>
  </si>
  <si>
    <t>1</t>
  </si>
  <si>
    <t>{c893b0b5-abcc-4557-8e50-17b41695241f}</t>
  </si>
  <si>
    <t>2</t>
  </si>
  <si>
    <t>SO 101</t>
  </si>
  <si>
    <t>CYKLOSTEZKA</t>
  </si>
  <si>
    <t>STA</t>
  </si>
  <si>
    <t>{909e1241-caa9-459c-9e64-11b9b6b1cc7c}</t>
  </si>
  <si>
    <t>SO 101.1</t>
  </si>
  <si>
    <t>CYKLOSTEZKA KM 0.000-0.230</t>
  </si>
  <si>
    <t>Soupis</t>
  </si>
  <si>
    <t>{64849855-eeb6-4ce4-9444-9435f52aee72}</t>
  </si>
  <si>
    <t>SO 101.2</t>
  </si>
  <si>
    <t>CYKLOSTEZKA KM 0.230-0.340 A CYKLOSTEZKA KE GARÁŽÍM</t>
  </si>
  <si>
    <t>{d6b738d7-d450-478e-be1b-dc90f6a1363c}</t>
  </si>
  <si>
    <t>SO 101.3</t>
  </si>
  <si>
    <t>CYKLOSTEZKA KM 0.340-0.566</t>
  </si>
  <si>
    <t>{3449f9cd-ea6d-45ac-b9a4-f299de4c3b26}</t>
  </si>
  <si>
    <t>SO 106</t>
  </si>
  <si>
    <t>KÁCENÍ</t>
  </si>
  <si>
    <t>{a517a233-bf12-410e-82d3-262ebeb30690}</t>
  </si>
  <si>
    <t>SO 401</t>
  </si>
  <si>
    <t>VEŘEJNÉ OSVĚTLENÍ</t>
  </si>
  <si>
    <t>{cfe97f63-1321-490e-910b-f1038e0581f3}</t>
  </si>
  <si>
    <t>SO 403</t>
  </si>
  <si>
    <t>METROPOLITNÍ CHRÁNIČKA</t>
  </si>
  <si>
    <t>{23638c8d-830e-4183-8acf-b59b09d100ba}</t>
  </si>
  <si>
    <t>KRYCÍ LIST SOUPISU PRACÍ</t>
  </si>
  <si>
    <t>Objekt:</t>
  </si>
  <si>
    <t>SO 001 -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</si>
  <si>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</si>
  <si>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</si>
  <si>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</si>
  <si>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</si>
  <si>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</si>
  <si>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</si>
  <si>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</si>
  <si>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</si>
  <si>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</si>
  <si>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</si>
  <si>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</si>
  <si>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</si>
  <si>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</si>
  <si>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</si>
  <si>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</si>
  <si>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</si>
  <si>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</si>
  <si>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</si>
  <si>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</si>
  <si>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</si>
  <si>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</si>
  <si>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</si>
  <si>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</si>
  <si>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</si>
  <si>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</si>
  <si>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</si>
  <si>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</si>
  <si>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</si>
  <si>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</si>
  <si>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</si>
  <si>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</si>
  <si>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</si>
  <si>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</si>
  <si>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soub</t>
  </si>
  <si>
    <t>CS ÚRS 2023 02</t>
  </si>
  <si>
    <t>1024</t>
  </si>
  <si>
    <t>1432671032</t>
  </si>
  <si>
    <t>Online PSC</t>
  </si>
  <si>
    <t>https://podminky.urs.cz/item/CS_URS_2023_02/011114000</t>
  </si>
  <si>
    <t>P</t>
  </si>
  <si>
    <t>Poznámka k položce:_x000d_
Náklady na případný doplňující IG průzkum staveniště.</t>
  </si>
  <si>
    <t>012002000</t>
  </si>
  <si>
    <t>Geodetické práce</t>
  </si>
  <si>
    <t>147571621</t>
  </si>
  <si>
    <t>https://podminky.urs.cz/item/CS_URS_2023_02/012002000</t>
  </si>
  <si>
    <t>Poznámka k položce:_x000d_
Zajištění vytýčení stávajících inženýrských sítí (včetně úhrady za vytýčení), odpovědnost za jejich neporušení během výstavby a zpětné předání jejich správcům._x000d_
Zahrnuje i provedení vytyčení obvodu staveniště a pevných vytyčovacích bodů geodetické měření tzv. kritických míst, - geodetické sledování během stavby.</t>
  </si>
  <si>
    <t>3</t>
  </si>
  <si>
    <t>012303000</t>
  </si>
  <si>
    <t>Geodetické práce po výstavbě</t>
  </si>
  <si>
    <t>-2125600755</t>
  </si>
  <si>
    <t>https://podminky.urs.cz/item/CS_URS_2023_02/012303000</t>
  </si>
  <si>
    <t>Poznámka k položce:_x000d_
Náklady na zajištění geodetického zaměření sutečného provedení stavby</t>
  </si>
  <si>
    <t>18</t>
  </si>
  <si>
    <t>012414000</t>
  </si>
  <si>
    <t>Geometrický plán</t>
  </si>
  <si>
    <t>1971610638</t>
  </si>
  <si>
    <t>https://podminky.urs.cz/item/CS_URS_2023_02/012414000</t>
  </si>
  <si>
    <t>Poznámka k položce:_x000d_
Geometrický plán stavby (včetně věcných břemen)</t>
  </si>
  <si>
    <t>4</t>
  </si>
  <si>
    <t>013002000</t>
  </si>
  <si>
    <t>Projektové práce</t>
  </si>
  <si>
    <t>-1185257004</t>
  </si>
  <si>
    <t>https://podminky.urs.cz/item/CS_URS_2023_02/013002000</t>
  </si>
  <si>
    <t>Poznámka k položce:_x000d_
Dokumentace skutečného provedení stavby (dále jen "DSPS") bude vypracována v souladu a náležitostech dle vyhlášky č. 499/2006 Sb.(v aktuálním znění) o dokumentaci staveb, dle zadávacích podmínek a dle platných TKP a ČSN. Podkladem pro vypracování DSPS bude RDS a DSP, geodetické zaměření provedených prací, případně další požadavky objednatele. DSPS bude předána objednateli v tištěné podobě a v elektronické podobě (na CD). Při vypracování projektové dokumentace DSPS musí zhotovitel respektovat parametry vymezené předchozím stupněm projektové dokumentace.</t>
  </si>
  <si>
    <t>19</t>
  </si>
  <si>
    <t>013194000</t>
  </si>
  <si>
    <t>Ostatní záměry a studie</t>
  </si>
  <si>
    <t>1895850092</t>
  </si>
  <si>
    <t>https://podminky.urs.cz/item/CS_URS_2023_02/013194000</t>
  </si>
  <si>
    <t>Poznámka k položce:_x000d_
Situační výkres se zakreslenou osou a staničením realizované vyhrazené komunikace pro cyklisty a realizovanou infrastrukturou pro parkování jízdních kol včetně údaje o počtu parkovacích míst minimálně v měřítku katastrální mapy.</t>
  </si>
  <si>
    <t>VV</t>
  </si>
  <si>
    <t>"?Situační výkres dle požadavků podmínek dotace IROP" 1</t>
  </si>
  <si>
    <t>013203000</t>
  </si>
  <si>
    <t>Dokumentace stavby bez rozlišení</t>
  </si>
  <si>
    <t>1325757275</t>
  </si>
  <si>
    <t>https://podminky.urs.cz/item/CS_URS_2023_02/013203000</t>
  </si>
  <si>
    <t>Poznámka k položce:_x000d_
Fotodokumentace stavby - týdenní</t>
  </si>
  <si>
    <t>20</t>
  </si>
  <si>
    <t>013244000</t>
  </si>
  <si>
    <t>Dokumentace pro provádění stavby</t>
  </si>
  <si>
    <t>60095413</t>
  </si>
  <si>
    <t>https://podminky.urs.cz/item/CS_URS_2023_02/013244000</t>
  </si>
  <si>
    <t>"Vypracování RDS – komplet celá stavba" 1</t>
  </si>
  <si>
    <t>013274000</t>
  </si>
  <si>
    <t>Pasportizace objektu před započetím prací</t>
  </si>
  <si>
    <t>617368686</t>
  </si>
  <si>
    <t>https://podminky.urs.cz/item/CS_URS_2023_02/013274000</t>
  </si>
  <si>
    <t>VRN3</t>
  </si>
  <si>
    <t>Zařízení staveniště</t>
  </si>
  <si>
    <t>6</t>
  </si>
  <si>
    <t>031203000</t>
  </si>
  <si>
    <t>Terénní úpravy pro zařízení staveniště</t>
  </si>
  <si>
    <t>soub.</t>
  </si>
  <si>
    <t>530967389</t>
  </si>
  <si>
    <t>https://podminky.urs.cz/item/CS_URS_2023_02/031203000</t>
  </si>
  <si>
    <t xml:space="preserve">Poznámka k položce:_x000d_
Převedení toku zřízením zemních hrázek z odtěženého materiálu  a následné uvedení do původního stavu. Provádění po úsecích.</t>
  </si>
  <si>
    <t>"převedení toku hrázkováním" 1</t>
  </si>
  <si>
    <t>7</t>
  </si>
  <si>
    <t>032002000</t>
  </si>
  <si>
    <t>Vybavení staveniště</t>
  </si>
  <si>
    <t>-1632789471</t>
  </si>
  <si>
    <t>https://podminky.urs.cz/item/CS_URS_2023_02/032002000</t>
  </si>
  <si>
    <t>Poznámka k položce:_x000d_
Náklady spojené s případným zřízením přípojek energií k objektům zařízení staveniště, vybudování měřících odběrných míst a zřízení příp. příprava území pro objekty zařízení staveniště a vlastní vybudování objektů zařízení staveniště._x000d_
Včetně nákladů na ochranu staveniště před vstupem nepovolaných osob, včetně příslušného značení, náklady na osvětlení staveniště, náklady pro vypracování potřebné dokumentace pro provoz staveniště z hlediska požární ochrany (požární řád a poplachová směrnice) a z hlediska provozu staveniště (provozně dopravní řád).</t>
  </si>
  <si>
    <t>8</t>
  </si>
  <si>
    <t>032403000</t>
  </si>
  <si>
    <t>Provizorní komunikace</t>
  </si>
  <si>
    <t>-769397891</t>
  </si>
  <si>
    <t>https://podminky.urs.cz/item/CS_URS_2023_02/032403000</t>
  </si>
  <si>
    <t>Poznámka k položce:_x000d_
Zřízení a odstranění dočasných komunikací ze silničních panelů podél cyklostezky, včetně zřízení sjezdů do koryta a terénních úprav. Cena zahrnuje i upravu podloží pod panely a následné uvedení do původního stavu. Včetně panelů.</t>
  </si>
  <si>
    <t>9</t>
  </si>
  <si>
    <t>034002000</t>
  </si>
  <si>
    <t>Zabezpečení staveniště</t>
  </si>
  <si>
    <t>1885567759</t>
  </si>
  <si>
    <t>https://podminky.urs.cz/item/CS_URS_2023_02/034002000</t>
  </si>
  <si>
    <t>Poznámka k položce:_x000d_
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staveniště.</t>
  </si>
  <si>
    <t>10</t>
  </si>
  <si>
    <t>039002000</t>
  </si>
  <si>
    <t>Zrušení zařízení staveniště</t>
  </si>
  <si>
    <t>-1502357103</t>
  </si>
  <si>
    <t>https://podminky.urs.cz/item/CS_URS_2023_02/039002000</t>
  </si>
  <si>
    <t>Poznámka k položce:_x000d_
Náklady na odstranění objektů zařízení staveniště vč. přípojek a jejich odvoz. Náklady na úpravu povrchů po odstranění zařízení staveniště a úklid ploch, na kterých bylo zařízení staveniště provozováno.</t>
  </si>
  <si>
    <t>VRN4</t>
  </si>
  <si>
    <t>Inženýrská činnost</t>
  </si>
  <si>
    <t>11</t>
  </si>
  <si>
    <t>042002000</t>
  </si>
  <si>
    <t>Posudky</t>
  </si>
  <si>
    <t>-1001453872</t>
  </si>
  <si>
    <t>https://podminky.urs.cz/item/CS_URS_2023_02/042002000</t>
  </si>
  <si>
    <t>Poznámka k položce:_x000d_
Náklady na zpracování (vč. schválení a zpracování dle podmínek správce) provozního řádu cyklostezky</t>
  </si>
  <si>
    <t>12</t>
  </si>
  <si>
    <t>042903000</t>
  </si>
  <si>
    <t>Vypracování povodňového a havarijního plánu</t>
  </si>
  <si>
    <t>-402342854</t>
  </si>
  <si>
    <t>https://podminky.urs.cz/item/CS_URS_2023_02/042903000</t>
  </si>
  <si>
    <t>Poznámka k položce:_x000d_
dle §39 a §71 zákona č.254/2001 Sb. vč. schválení a předání správci</t>
  </si>
  <si>
    <t>13</t>
  </si>
  <si>
    <t>043002000</t>
  </si>
  <si>
    <t>Zkoušky a ostatní měření</t>
  </si>
  <si>
    <t>-883144091</t>
  </si>
  <si>
    <t>https://podminky.urs.cz/item/CS_URS_2023_02/043002000</t>
  </si>
  <si>
    <t>Poznámka k položce:_x000d_
zkoušení materiálů nezávislou zkušebnou - dle TKP, ZTKP, není-li obsaženo v jednotkových cenách - položky zy celou stavbu</t>
  </si>
  <si>
    <t>VRN6</t>
  </si>
  <si>
    <t>Územní vlivy</t>
  </si>
  <si>
    <t>14</t>
  </si>
  <si>
    <t>063002000</t>
  </si>
  <si>
    <t>Práce na těžce přístupných místech</t>
  </si>
  <si>
    <t>-1770915051</t>
  </si>
  <si>
    <t>https://podminky.urs.cz/item/CS_URS_2023_02/063002000</t>
  </si>
  <si>
    <t>Poznámka k položce:_x000d_
Omezení použití stavební techniky včetně zásobování stavebním materiálem, práce pouze drobnou mechanizační technikou, práce techniky v korytě řeky, platí pro všechny stavební objekty.</t>
  </si>
  <si>
    <t>"příplatek za použití drobné mechanizace"1</t>
  </si>
  <si>
    <t>"příplatek za ruční provádění prací"1</t>
  </si>
  <si>
    <t>VRN7</t>
  </si>
  <si>
    <t>Provozní vlivy</t>
  </si>
  <si>
    <t>072002000</t>
  </si>
  <si>
    <t>Silniční provoz</t>
  </si>
  <si>
    <t>-1575306200</t>
  </si>
  <si>
    <t>https://podminky.urs.cz/item/CS_URS_2023_02/072002000</t>
  </si>
  <si>
    <t xml:space="preserve">Poznámka k položce:_x000d_
zpracování DIO, vč. zřízení a odstranění přechodného dopravního značení_x000d_
Zajištění vydání všech potřebných rozhodnutí a stanovení pro přechodnou úpravu provozu na pozemních komunikacích dle zpracované projektové dokumentace a dle vyjádření dotčených orgánů;_x000d_
-Soustavnou péči zhotovitele o kvalitní přechodné značení _x000d_
-Zabezpečení změny dopravního značení_x000d_
</t>
  </si>
  <si>
    <t>VRN9</t>
  </si>
  <si>
    <t>Ostatní náklady</t>
  </si>
  <si>
    <t>16</t>
  </si>
  <si>
    <t>091002000</t>
  </si>
  <si>
    <t>Ostatní náklady související s objektem</t>
  </si>
  <si>
    <t>-216351893</t>
  </si>
  <si>
    <t>https://podminky.urs.cz/item/CS_URS_2023_02/091002000</t>
  </si>
  <si>
    <t>-odvodnění staveniště po dobu stavby</t>
  </si>
  <si>
    <t>-zabezpečení stavby dle plánu BOZP</t>
  </si>
  <si>
    <t>-zabezpečení kanalizačního sběrače po dobu stavby (dle podmínek provozovatele)</t>
  </si>
  <si>
    <t>-ochrana stávajících stromů a keřů po celou dobu stavby</t>
  </si>
  <si>
    <t>"komplet"1</t>
  </si>
  <si>
    <t>22</t>
  </si>
  <si>
    <t>091002000.4</t>
  </si>
  <si>
    <t>-1938038544</t>
  </si>
  <si>
    <t>https://podminky.urs.cz/item/CS_URS_2023_02/091002000.4</t>
  </si>
  <si>
    <t>"ochrana stávajících stromů po celou dobu stavby" 1</t>
  </si>
  <si>
    <t>17</t>
  </si>
  <si>
    <t>091504000</t>
  </si>
  <si>
    <t>Náklady související s publikační činností</t>
  </si>
  <si>
    <t>komplet</t>
  </si>
  <si>
    <t>-1662676274</t>
  </si>
  <si>
    <t>https://podminky.urs.cz/item/CS_URS_2023_02/091504000</t>
  </si>
  <si>
    <t xml:space="preserve">Poznámka k položce:_x000d_
Rozměr: 2,1 (šířka) x 2,2 (výška)m. Umístění nosné konstrukce na viditelném, veřejnosti přístupném místě po celou dobu realizace stavby. Grafický návrh bude předán zhotoviteli objednatelem po zahájení prací. Kompletní dodávka a montáž, demontáž a odvoz případně likvidace po skončení platnosti._x000d_
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částí během platnosti_x000d_
</t>
  </si>
  <si>
    <t>"D+M Povinná publicita IROP - dočasný billboard " 1</t>
  </si>
  <si>
    <t>23</t>
  </si>
  <si>
    <t>091504000.1</t>
  </si>
  <si>
    <t>941586950</t>
  </si>
  <si>
    <t>https://podminky.urs.cz/item/CS_URS_2023_02/091504000.1</t>
  </si>
  <si>
    <t xml:space="preserve">Poznámka k položce:_x000d_
Rozměr: 30x40 cm. Materiál eloxovaný hliník, umístění na vhodném kameni (součástí položky je i dodávka a usazení příslušeného kamenného bloku) na snadno viditelném veřejnosti přístupném místě, nejpozději při ukončení stavby. Grafický návrh bude předán zhotoviteli objednatelem v průběhu provádění prací. Kompletní dodávka a montáž_x000d_
Položka zahrnuje:_x000d_
- dodání a osazení informačních tabulí v předepsaném provedení a množství s obsahem předepsaným zadavatelem_x000d_
- veškeré nosné a upevňovací konstrukce_x000d_
- základové konstrukce nutných zemních prací_x000d_
</t>
  </si>
  <si>
    <t xml:space="preserve">"?D+M Povinná publicita IROP - trvalá pamětní deska" 1 </t>
  </si>
  <si>
    <t>SO 101 - CYKLOSTEZKA</t>
  </si>
  <si>
    <t>Soupis:</t>
  </si>
  <si>
    <t>SO 101.1 - CYKLOSTEZKA KM 0.000-0.230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</si>
  <si>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</si>
  <si>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</si>
  <si>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</si>
  <si>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</si>
  <si>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</si>
  <si>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</si>
  <si>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</si>
  <si>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</si>
  <si>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</si>
  <si>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</si>
  <si>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</si>
  <si>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122351105</t>
  </si>
  <si>
    <t>Odkopávky a prokopávky nezapažené strojně v hornině třídy těžitelnosti II skupiny 4 přes 500 do 1 000 m3</t>
  </si>
  <si>
    <t>m3</t>
  </si>
  <si>
    <t>599362469</t>
  </si>
  <si>
    <t>https://podminky.urs.cz/item/CS_URS_2023_02/122351105</t>
  </si>
  <si>
    <t>"dle bilance zemin"</t>
  </si>
  <si>
    <t xml:space="preserve">"cyklostezka"  363,1</t>
  </si>
  <si>
    <t>"sanace" 260,5</t>
  </si>
  <si>
    <t>Součet</t>
  </si>
  <si>
    <t>162751137.R</t>
  </si>
  <si>
    <t>Vodorovné přemístění výkopku nebo sypaniny po suchu na obvyklém dopravním prostředku, bez naložení výkopku, avšak se složením bez rozhrnutí z horniny třídy těžitelnosti II skupiny 4 a 5 na skládku zhotovitele</t>
  </si>
  <si>
    <t>1869440777</t>
  </si>
  <si>
    <t>171251201</t>
  </si>
  <si>
    <t>Uložení sypaniny na skládky nebo meziskládky bez hutnění s upravením uložené sypaniny do předepsaného tvaru</t>
  </si>
  <si>
    <t>-304493921</t>
  </si>
  <si>
    <t>https://podminky.urs.cz/item/CS_URS_2023_02/171251201</t>
  </si>
  <si>
    <t>171201231</t>
  </si>
  <si>
    <t>Poplatek za uložení stavebního odpadu na recyklační skládce (skládkovné) zeminy a kamení zatříděného do Katalogu odpadů pod kódem 17 05 04</t>
  </si>
  <si>
    <t>t</t>
  </si>
  <si>
    <t>1118090382</t>
  </si>
  <si>
    <t>https://podminky.urs.cz/item/CS_URS_2023_02/171201231</t>
  </si>
  <si>
    <t>623*1,8 'Přepočtené koeficientem množství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</si>
  <si>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</si>
  <si>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</si>
  <si>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412178682</t>
  </si>
  <si>
    <t>https://podminky.urs.cz/item/CS_URS_2023_02/171152101</t>
  </si>
  <si>
    <t>M</t>
  </si>
  <si>
    <t>10364100</t>
  </si>
  <si>
    <t>zemina pro terénní úpravy - tříděná</t>
  </si>
  <si>
    <t>-1237253696</t>
  </si>
  <si>
    <t>11,9*1,8 'Přepočtené koeficientem množství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</si>
  <si>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</si>
  <si>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</si>
  <si>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-1521781522</t>
  </si>
  <si>
    <t>https://podminky.urs.cz/item/CS_URS_2023_02/171152111</t>
  </si>
  <si>
    <t>58344197</t>
  </si>
  <si>
    <t>štěrkodrť frakce 0/63</t>
  </si>
  <si>
    <t>-994143211</t>
  </si>
  <si>
    <t>260,5*2 'Přepočtené koeficientem množství</t>
  </si>
  <si>
    <t>181152302</t>
  </si>
  <si>
    <t>Úprava pláně na stavbách silnic a dálnic strojně v zářezech mimo skalních se zhutněním</t>
  </si>
  <si>
    <t>m2</t>
  </si>
  <si>
    <t>-1453963203</t>
  </si>
  <si>
    <t>https://podminky.urs.cz/item/CS_URS_2023_02/181152302</t>
  </si>
  <si>
    <t>182111111</t>
  </si>
  <si>
    <t>Zpevnění svahu tkaninou nebo rohoží na svahu sklonu přes 1:2 do 1:1</t>
  </si>
  <si>
    <t>982290080</t>
  </si>
  <si>
    <t>https://podminky.urs.cz/item/CS_URS_2023_02/182111111</t>
  </si>
  <si>
    <t>61894012</t>
  </si>
  <si>
    <t>síť protierozní z kokosových vláken 400g/m2</t>
  </si>
  <si>
    <t>-253196646</t>
  </si>
  <si>
    <t>85*1,1 'Přepočtené koeficientem množství</t>
  </si>
  <si>
    <t>182151112</t>
  </si>
  <si>
    <t>Svahování trvalých svahů do projektovaných profilů strojně s potřebným přemístěním výkopku při svahování v zářezech v hornině třídy těžitelnosti II, skupiny 4 a 5</t>
  </si>
  <si>
    <t>-1406618847</t>
  </si>
  <si>
    <t>https://podminky.urs.cz/item/CS_URS_2023_02/182151112</t>
  </si>
  <si>
    <t>181111123</t>
  </si>
  <si>
    <t>Plošná úprava terénu v zemině skupiny 1 až 4 s urovnáním povrchu bez doplnění ornice souvislé plochy do 500 m2 při nerovnostech terénu přes 100 do 150 mm na svahu přes 1:2 do 1:1</t>
  </si>
  <si>
    <t>-528183963</t>
  </si>
  <si>
    <t>https://podminky.urs.cz/item/CS_URS_2023_02/181111123</t>
  </si>
  <si>
    <t>181411133</t>
  </si>
  <si>
    <t>Založení trávníku na půdě předem připravené plochy do 1000 m2 výsevem včetně utažení parkového na svahu přes 1:2 do 1:1</t>
  </si>
  <si>
    <t>-1694420441</t>
  </si>
  <si>
    <t>https://podminky.urs.cz/item/CS_URS_2023_02/181411133</t>
  </si>
  <si>
    <t>00572410</t>
  </si>
  <si>
    <t>osivo směs travní parková</t>
  </si>
  <si>
    <t>kg</t>
  </si>
  <si>
    <t>-1101965702</t>
  </si>
  <si>
    <t>255,25*0,02 'Přepočtené koeficientem množství</t>
  </si>
  <si>
    <t>Zakládání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</si>
  <si>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</si>
  <si>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</si>
  <si>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-1253423977</t>
  </si>
  <si>
    <t>https://podminky.urs.cz/item/CS_URS_2023_02/211971121</t>
  </si>
  <si>
    <t>5*0,4*30</t>
  </si>
  <si>
    <t>69311081</t>
  </si>
  <si>
    <t>geotextilie netkaná separační, ochranná, filtrační, drenážní PES 300g/m2</t>
  </si>
  <si>
    <t>567329616</t>
  </si>
  <si>
    <t>60*1,1845 'Přepočtené koeficientem množství</t>
  </si>
  <si>
    <t>212752402</t>
  </si>
  <si>
    <t>Trativody z drenážních trubek pro liniové stavby a komunikace se zřízením štěrkového lože pod trubky a s jejich obsypem v otevřeném výkopu trubka korugovaná sendvičová PE-HD SN 8 celoperforovaná 360° DN 150</t>
  </si>
  <si>
    <t>m</t>
  </si>
  <si>
    <t>1933841954</t>
  </si>
  <si>
    <t>https://podminky.urs.cz/item/CS_URS_2023_02/212752402</t>
  </si>
  <si>
    <t>Komunikace pozemní</t>
  </si>
  <si>
    <t>564851111</t>
  </si>
  <si>
    <t>Podklad ze štěrkodrti ŠD s rozprostřením a zhutněním plochy přes 100 m2, po zhutnění tl. 150 mm</t>
  </si>
  <si>
    <t>1244683916</t>
  </si>
  <si>
    <t>https://podminky.urs.cz/item/CS_URS_2023_02/564851111</t>
  </si>
  <si>
    <t>"ŠDa" 1610</t>
  </si>
  <si>
    <t>565135111</t>
  </si>
  <si>
    <t>Asfaltový beton vrstva podkladní ACP 16 (obalované kamenivo střednězrnné - OKS) s rozprostřením a zhutněním v pruhu šířky přes 1,5 do 3 m, po zhutnění tl. 50 mm</t>
  </si>
  <si>
    <t>-1529881032</t>
  </si>
  <si>
    <t>https://podminky.urs.cz/item/CS_URS_2023_02/565135111</t>
  </si>
  <si>
    <t>"ACP16+" 700</t>
  </si>
  <si>
    <t>573111115</t>
  </si>
  <si>
    <t>Postřik infiltrační PI z asfaltu silničního s posypem kamenivem, v množství 2,50 kg/m2</t>
  </si>
  <si>
    <t>1420176411</t>
  </si>
  <si>
    <t>https://podminky.urs.cz/item/CS_URS_2023_02/573111115</t>
  </si>
  <si>
    <t>573211112</t>
  </si>
  <si>
    <t>Postřik spojovací PS bez posypu kamenivem z asfaltu silničního, v množství 0,70 kg/m2</t>
  </si>
  <si>
    <t>1491632995</t>
  </si>
  <si>
    <t>https://podminky.urs.cz/item/CS_URS_2023_02/573211112</t>
  </si>
  <si>
    <t>577134111</t>
  </si>
  <si>
    <t>Asfaltový beton vrstva obrusná ACO 11 (ABS) s rozprostřením a se zhutněním z nemodifikovaného asfaltu v pruhu šířky do 3 m tř. I, po zhutnění tl. 40 mm</t>
  </si>
  <si>
    <t>-832560257</t>
  </si>
  <si>
    <t>https://podminky.urs.cz/item/CS_URS_2023_02/577134111</t>
  </si>
  <si>
    <t>Trubní vedení</t>
  </si>
  <si>
    <t>24</t>
  </si>
  <si>
    <t>899132121</t>
  </si>
  <si>
    <t>Výměna poklopu kanalizačního s rámem pevným s ošetřením podkladních vrstev hloubky do 25 cm</t>
  </si>
  <si>
    <t>kus</t>
  </si>
  <si>
    <t>-1737720343</t>
  </si>
  <si>
    <t>https://podminky.urs.cz/item/CS_URS_2023_02/899132121</t>
  </si>
  <si>
    <t>42</t>
  </si>
  <si>
    <t>55241014</t>
  </si>
  <si>
    <t>poklop šachtový třída D400, kruhový rám 785, vstup 600mm, bez ventilace</t>
  </si>
  <si>
    <t>-615971510</t>
  </si>
  <si>
    <t>Poznámka k položce:_x000d_
uzamykatelný poklop D400 (dle vyjádření SMJ vodovody a kanalizace)</t>
  </si>
  <si>
    <t>Ostatní konstrukce a práce, bourání</t>
  </si>
  <si>
    <t>25</t>
  </si>
  <si>
    <t>914111111</t>
  </si>
  <si>
    <t>Montáž svislé dopravní značky základní velikosti do 1 m2 objímkami na sloupky nebo konzoly</t>
  </si>
  <si>
    <t>327381146</t>
  </si>
  <si>
    <t>https://podminky.urs.cz/item/CS_URS_2023_02/914111111</t>
  </si>
  <si>
    <t>26</t>
  </si>
  <si>
    <t>40445620</t>
  </si>
  <si>
    <t>zákazové, příkazové dopravní značky B1-B34, C1-15 700mm</t>
  </si>
  <si>
    <t>847268766</t>
  </si>
  <si>
    <t>"C9a" 1</t>
  </si>
  <si>
    <t>"C9b" 1</t>
  </si>
  <si>
    <t>27</t>
  </si>
  <si>
    <t>40445639</t>
  </si>
  <si>
    <t>informativní značky směrové IS 18a, IS21 300x200mm</t>
  </si>
  <si>
    <t>1673322966</t>
  </si>
  <si>
    <t>"IS21a" 1</t>
  </si>
  <si>
    <t>28</t>
  </si>
  <si>
    <t>914511112</t>
  </si>
  <si>
    <t>Montáž sloupku dopravních značek délky do 3,5 m do hliníkové patky pro sloupek D 60 mm</t>
  </si>
  <si>
    <t>1774596254</t>
  </si>
  <si>
    <t>https://podminky.urs.cz/item/CS_URS_2023_02/914511112</t>
  </si>
  <si>
    <t>29</t>
  </si>
  <si>
    <t>40445225</t>
  </si>
  <si>
    <t>sloupek pro dopravní značku Zn D 60mm v 3,5m</t>
  </si>
  <si>
    <t>-1664003091</t>
  </si>
  <si>
    <t>30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</si>
  <si>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</si>
  <si>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</si>
  <si>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-1546264091</t>
  </si>
  <si>
    <t>https://podminky.urs.cz/item/CS_URS_2023_02/916231213</t>
  </si>
  <si>
    <t>Poznámka k položce:_x000d_
do betonu C30/37 XF1</t>
  </si>
  <si>
    <t>31</t>
  </si>
  <si>
    <t>59217019</t>
  </si>
  <si>
    <t>obrubník betonový chodníkový 1000x100x200mm</t>
  </si>
  <si>
    <t>164388051</t>
  </si>
  <si>
    <t>466*1,02 'Přepočtené koeficientem množství</t>
  </si>
  <si>
    <t>32</t>
  </si>
  <si>
    <t>919721131.R</t>
  </si>
  <si>
    <t>Geomříž pro stabilizaci podkladu tuhá trojosá z polypropylenu</t>
  </si>
  <si>
    <t>-88249050</t>
  </si>
  <si>
    <t>Poznámka k položce:_x000d_
stabilizační trojosá geomříž s funkcí stabilizace - radiální sečná tuhost 0,5% protažení min. 220kN/m, velikost šestiúhelníku - 80mm (např. Tensar TriAx NX750)</t>
  </si>
  <si>
    <t>33</t>
  </si>
  <si>
    <t>919726202</t>
  </si>
  <si>
    <t>Geotextilie tkaná pro vyztužení, separaci nebo filtraci z polypropylenu, podélná pevnost v tahu přes 15 do 50 kN/m</t>
  </si>
  <si>
    <t>-1773391325</t>
  </si>
  <si>
    <t>https://podminky.urs.cz/item/CS_URS_2023_02/919726202</t>
  </si>
  <si>
    <t>Poznámka k položce:_x000d_
hodnota CBR = 2,5kN</t>
  </si>
  <si>
    <t>34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</si>
  <si>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</si>
  <si>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</si>
  <si>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1983354140</t>
  </si>
  <si>
    <t>https://podminky.urs.cz/item/CS_URS_2023_02/919732211</t>
  </si>
  <si>
    <t>35</t>
  </si>
  <si>
    <t>919735112</t>
  </si>
  <si>
    <t>Řezání stávajícího živičného krytu nebo podkladu hloubky přes 50 do 100 mm</t>
  </si>
  <si>
    <t>-612263277</t>
  </si>
  <si>
    <t>https://podminky.urs.cz/item/CS_URS_2023_02/919735112</t>
  </si>
  <si>
    <t>36</t>
  </si>
  <si>
    <t>966052121</t>
  </si>
  <si>
    <t>Bourání plotových sloupků a vzpěr železobetonových výšky do 2,5 m s betonovou patkou</t>
  </si>
  <si>
    <t>193542819</t>
  </si>
  <si>
    <t>https://podminky.urs.cz/item/CS_URS_2023_02/966052121</t>
  </si>
  <si>
    <t>37</t>
  </si>
  <si>
    <t>966071821</t>
  </si>
  <si>
    <t>Rozebrání oplocení z pletiva drátěného se čtvercovými oky, výšky do 1,6 m</t>
  </si>
  <si>
    <t>-2047941458</t>
  </si>
  <si>
    <t>https://podminky.urs.cz/item/CS_URS_2023_02/966071821</t>
  </si>
  <si>
    <t>997</t>
  </si>
  <si>
    <t>Přesun sutě</t>
  </si>
  <si>
    <t>38</t>
  </si>
  <si>
    <t>997013501.R2</t>
  </si>
  <si>
    <t>Odvoz suti a vybouraných hmot na skládku nebo meziskládku se složením, na skládku zhotovitele</t>
  </si>
  <si>
    <t>-677273095</t>
  </si>
  <si>
    <t>"žb plotové sloupky" 6,384</t>
  </si>
  <si>
    <t>"pletivo" 0,188</t>
  </si>
  <si>
    <t>39</t>
  </si>
  <si>
    <t>997013602</t>
  </si>
  <si>
    <t>Poplatek za uložení stavebního odpadu na skládce (skládkovné) z armovaného betonu zatříděného do Katalogu odpadů pod kódem 17 01 01</t>
  </si>
  <si>
    <t>-412607051</t>
  </si>
  <si>
    <t>https://podminky.urs.cz/item/CS_URS_2023_02/997013602</t>
  </si>
  <si>
    <t>998</t>
  </si>
  <si>
    <t>Přesun hmot</t>
  </si>
  <si>
    <t>40</t>
  </si>
  <si>
    <t>998225111</t>
  </si>
  <si>
    <t>Přesun hmot pro komunikace s krytem z kameniva, monolitickým betonovým nebo živičným dopravní vzdálenost do 200 m jakékoliv délky objektu</t>
  </si>
  <si>
    <t>-1986664648</t>
  </si>
  <si>
    <t>https://podminky.urs.cz/item/CS_URS_2023_02/998225111</t>
  </si>
  <si>
    <t>SO 101.2 - CYKLOSTEZKA KM 0.230-0.340 A CYKLOSTEZKA KE GARÁŽÍM</t>
  </si>
  <si>
    <t xml:space="preserve">    3 - Svislé a kompletní konstrukce</t>
  </si>
  <si>
    <t xml:space="preserve">    4 - Vodorovné konstrukce</t>
  </si>
  <si>
    <t>PSV - Práce a dodávky PSV</t>
  </si>
  <si>
    <t xml:space="preserve">    711 - Izolace proti vodě, vlhkosti a plynům</t>
  </si>
  <si>
    <t xml:space="preserve">    767 - Konstrukce zámečnické</t>
  </si>
  <si>
    <t>11500110.R</t>
  </si>
  <si>
    <t>Převedení vody potrubím průměru DN přes 300 do 600</t>
  </si>
  <si>
    <t>-226163445</t>
  </si>
  <si>
    <t>"zřízení a odstranění obtoku při stavbě rámového propustku, vč. potřebných zemních prací" 1</t>
  </si>
  <si>
    <t>1325167861</t>
  </si>
  <si>
    <t xml:space="preserve">"cyklostezka"  249,8</t>
  </si>
  <si>
    <t>"sanace pláně" 166,86</t>
  </si>
  <si>
    <t>"těžká sanace pláně" 242,96</t>
  </si>
  <si>
    <t>131313701</t>
  </si>
  <si>
    <t>Hloubení nezapažených jam ručně s urovnáním dna do předepsaného profilu a spádu v hornině třídy těžitelnosti II skupiny 4 soudržných</t>
  </si>
  <si>
    <t>1422023603</t>
  </si>
  <si>
    <t>https://podminky.urs.cz/item/CS_URS_2023_02/131313701</t>
  </si>
  <si>
    <t xml:space="preserve">"základová patky" </t>
  </si>
  <si>
    <t xml:space="preserve"> (PI*0,3*0,3*1,5)*4</t>
  </si>
  <si>
    <t xml:space="preserve"> (PI*0,4*0,4*1,5)*2</t>
  </si>
  <si>
    <t>(0,8*0,8*1,5)*18</t>
  </si>
  <si>
    <t>"patky zábradlí" 0,5*0,5*0,8*38</t>
  </si>
  <si>
    <t>132351102</t>
  </si>
  <si>
    <t>Hloubení nezapažených rýh šířky do 800 mm strojně s urovnáním dna do předepsaného profilu a spádu v hornině třídy těžitelnosti II skupiny 4 přes 20 do 50 m3</t>
  </si>
  <si>
    <t>-1931864397</t>
  </si>
  <si>
    <t>https://podminky.urs.cz/item/CS_URS_2023_02/132351102</t>
  </si>
  <si>
    <t>"příkop" 21,88</t>
  </si>
  <si>
    <t>-1485931131</t>
  </si>
  <si>
    <t>659,62-579,12</t>
  </si>
  <si>
    <t>"základová patky" 28,084</t>
  </si>
  <si>
    <t>1431388357</t>
  </si>
  <si>
    <t>31544257</t>
  </si>
  <si>
    <t>130,464*1,8 'Přepočtené koeficientem množství</t>
  </si>
  <si>
    <t>-883536551</t>
  </si>
  <si>
    <t>"násyp pro cyklostezku" 379,12</t>
  </si>
  <si>
    <t>"terénní úpravy" 200</t>
  </si>
  <si>
    <t>1271872062</t>
  </si>
  <si>
    <t>342246392</t>
  </si>
  <si>
    <t>409,82*2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</si>
  <si>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</si>
  <si>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</si>
  <si>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211183886</t>
  </si>
  <si>
    <t>https://podminky.urs.cz/item/CS_URS_2023_02/175151101</t>
  </si>
  <si>
    <t>2*0,8*0,30</t>
  </si>
  <si>
    <t>58341334</t>
  </si>
  <si>
    <t>kamenivo drcené drobné frakce 0/2</t>
  </si>
  <si>
    <t>186566655</t>
  </si>
  <si>
    <t>0,48*2 'Přepočtené koeficientem množství</t>
  </si>
  <si>
    <t>1213688066</t>
  </si>
  <si>
    <t>-1591751712</t>
  </si>
  <si>
    <t>-83239187</t>
  </si>
  <si>
    <t>454*1,1 'Přepočtené koeficientem množství</t>
  </si>
  <si>
    <t>1076851063</t>
  </si>
  <si>
    <t>-1473443133</t>
  </si>
  <si>
    <t>292081436</t>
  </si>
  <si>
    <t>-699252647</t>
  </si>
  <si>
    <t>444,5*0,02 'Přepočtené koeficientem množství</t>
  </si>
  <si>
    <t>-548645883</t>
  </si>
  <si>
    <t>-767999555</t>
  </si>
  <si>
    <t>-876091175</t>
  </si>
  <si>
    <t>212752600.R</t>
  </si>
  <si>
    <t>Výustní objekt drenáže DN 150 do příkopu</t>
  </si>
  <si>
    <t>soubor</t>
  </si>
  <si>
    <t>1415756886</t>
  </si>
  <si>
    <t>Poznámka k položce:_x000d_
provedení dle vzorového výkresu C.3</t>
  </si>
  <si>
    <t>275313911</t>
  </si>
  <si>
    <t>Základy z betonu prostého patky a bloky z betonu kamenem neprokládaného tř. C 30/37</t>
  </si>
  <si>
    <t>-1169471522</t>
  </si>
  <si>
    <t>https://podminky.urs.cz/item/CS_URS_2023_02/275313911</t>
  </si>
  <si>
    <t xml:space="preserve">"beton C 30/37-XC4,XF3,XD1" </t>
  </si>
  <si>
    <t>275351121</t>
  </si>
  <si>
    <t>Bednění základů patek zřízení</t>
  </si>
  <si>
    <t>2011504416</t>
  </si>
  <si>
    <t>https://podminky.urs.cz/item/CS_URS_2023_02/275351121</t>
  </si>
  <si>
    <t>0,5*0,8*4*38</t>
  </si>
  <si>
    <t>0,8*1,5*4*18</t>
  </si>
  <si>
    <t>275351122</t>
  </si>
  <si>
    <t>Bednění základů patek odstranění</t>
  </si>
  <si>
    <t>-1811478785</t>
  </si>
  <si>
    <t>https://podminky.urs.cz/item/CS_URS_2023_02/275351122</t>
  </si>
  <si>
    <t>275352111.R</t>
  </si>
  <si>
    <t>Bednění základů patek ztracené (neodbedněné)</t>
  </si>
  <si>
    <t>-10059811</t>
  </si>
  <si>
    <t>"kruhové bednění z PVC nebo PP trub"</t>
  </si>
  <si>
    <t>"DN 600 dl. 1,5m" 4</t>
  </si>
  <si>
    <t>"DN 800 dl. 1,5m" 2</t>
  </si>
  <si>
    <t>28617049</t>
  </si>
  <si>
    <t>trubka kanalizační PP korugovaná DN 600x6000mm SN10</t>
  </si>
  <si>
    <t>1306587592</t>
  </si>
  <si>
    <t>1,5*4</t>
  </si>
  <si>
    <t>28617053</t>
  </si>
  <si>
    <t>trubka kanalizační PP korugovaná DN 800x6000mm SN10</t>
  </si>
  <si>
    <t>1641896058</t>
  </si>
  <si>
    <t>1,5*2</t>
  </si>
  <si>
    <t>Svislé a kompletní konstrukce</t>
  </si>
  <si>
    <t>317351101</t>
  </si>
  <si>
    <t>Bednění klenbových pásů, říms nebo překladů klenbových pásů válcových včetně podpěrné konstrukce do výše 4 m zřízení</t>
  </si>
  <si>
    <t>-1118498565</t>
  </si>
  <si>
    <t>https://podminky.urs.cz/item/CS_URS_2023_02/317351101</t>
  </si>
  <si>
    <t>0,4*3,0*2*2</t>
  </si>
  <si>
    <t>317351102</t>
  </si>
  <si>
    <t>Bednění klenbových pásů, říms nebo překladů klenbových pásů válcových včetně podpěrné konstrukce do výše 4 m odstranění</t>
  </si>
  <si>
    <t>-1776561828</t>
  </si>
  <si>
    <t>https://podminky.urs.cz/item/CS_URS_2023_02/317351102</t>
  </si>
  <si>
    <t>348321118.R</t>
  </si>
  <si>
    <t>Zábradelní římsy a nosníky, svodidlové římsy z betonu C 30/37</t>
  </si>
  <si>
    <t>618907204</t>
  </si>
  <si>
    <t>0,4*0,4*3,0*2</t>
  </si>
  <si>
    <t>389121111</t>
  </si>
  <si>
    <t>Osazení dílců rámové konstrukce propustků a podchodů hmotnosti jednotlivě do 5 t</t>
  </si>
  <si>
    <t>1564660576</t>
  </si>
  <si>
    <t>https://podminky.urs.cz/item/CS_URS_2023_02/389121111</t>
  </si>
  <si>
    <t>RMAT0001</t>
  </si>
  <si>
    <t>propust rámová 2000x1500/500 mm</t>
  </si>
  <si>
    <t>1769636314</t>
  </si>
  <si>
    <t>RMAT0002</t>
  </si>
  <si>
    <t>propust rámová - šikmé čelo 2000*1500 mm</t>
  </si>
  <si>
    <t>-322883561</t>
  </si>
  <si>
    <t>Vodorovné konstrukce</t>
  </si>
  <si>
    <t>451572111</t>
  </si>
  <si>
    <t>Lože pod potrubí, stoky a drobné objekty v otevřeném výkopu z kameniva drobného těženého 0 až 4 mm</t>
  </si>
  <si>
    <t>-1703004084</t>
  </si>
  <si>
    <t>https://podminky.urs.cz/item/CS_URS_2023_02/451572111</t>
  </si>
  <si>
    <t>2*0,8*0,1</t>
  </si>
  <si>
    <t>451573111</t>
  </si>
  <si>
    <t>Lože pod potrubí, stoky a drobné objekty v otevřeném výkopu z písku a štěrkopísku do 63 mm</t>
  </si>
  <si>
    <t>1425500250</t>
  </si>
  <si>
    <t>https://podminky.urs.cz/item/CS_URS_2023_02/451573111</t>
  </si>
  <si>
    <t>"rámový propustek" 3,0*10,0*0,2</t>
  </si>
  <si>
    <t>452311131</t>
  </si>
  <si>
    <t>Podkladní a zajišťovací konstrukce z betonu prostého v otevřeném výkopu bez zvýšených nároků na prostředí desky pod potrubí, stoky a drobné objekty z betonu tř. C 12/15</t>
  </si>
  <si>
    <t>-1911379363</t>
  </si>
  <si>
    <t>https://podminky.urs.cz/item/CS_URS_2023_02/452311131</t>
  </si>
  <si>
    <t>"podkl. bet. patek propustků" 0,7*1,0*0,1*4</t>
  </si>
  <si>
    <t>41</t>
  </si>
  <si>
    <t>452312151</t>
  </si>
  <si>
    <t>Podkladní a zajišťovací konstrukce z betonu prostého v otevřeném výkopu bez zvýšených nároků na prostředí sedlové lože pod potrubí z betonu tř. C 20/25</t>
  </si>
  <si>
    <t>-1423014740</t>
  </si>
  <si>
    <t>https://podminky.urs.cz/item/CS_URS_2023_02/452312151</t>
  </si>
  <si>
    <t>"C 20/25-XF1" (8+11)*1,0*0,15</t>
  </si>
  <si>
    <t>452313151</t>
  </si>
  <si>
    <t>Podkladní a zajišťovací konstrukce z betonu prostého v otevřeném výkopu bez zvýšených nároků na prostředí bloky pro potrubí z betonu tř. C 20/25</t>
  </si>
  <si>
    <t>1301618598</t>
  </si>
  <si>
    <t>https://podminky.urs.cz/item/CS_URS_2023_02/452313151</t>
  </si>
  <si>
    <t>"bet. patky propustku" 0,5*0,5*1,0*4</t>
  </si>
  <si>
    <t>43</t>
  </si>
  <si>
    <t>452321172</t>
  </si>
  <si>
    <t>Podkladní a zajišťovací konstrukce z betonu železového v otevřeném výkopu se zvýšenými nároky na prostředí desky pod potrubí, stoky a drobné objekty z betonu tř. C 30/37</t>
  </si>
  <si>
    <t>1138771425</t>
  </si>
  <si>
    <t>https://podminky.urs.cz/item/CS_URS_2023_02/452321172</t>
  </si>
  <si>
    <t>44</t>
  </si>
  <si>
    <t>452368211</t>
  </si>
  <si>
    <t>Výztuž podkladních desek, bloků nebo pražců v otevřeném výkopu ze svařovaných sítí typu Kari</t>
  </si>
  <si>
    <t>1566672939</t>
  </si>
  <si>
    <t>https://podminky.urs.cz/item/CS_URS_2023_02/452368211</t>
  </si>
  <si>
    <t>"2xKARI síť 8*150*150mm - á 5,4kg/m2" 10*3*2*5,4/1000</t>
  </si>
  <si>
    <t>45</t>
  </si>
  <si>
    <t>463212111</t>
  </si>
  <si>
    <t>Rovnanina z lomového kamene upraveného, tříděného jakékoliv tloušťky rovnaniny s vyklínováním spár a dutin úlomky kamene</t>
  </si>
  <si>
    <t>-991906780</t>
  </si>
  <si>
    <t>https://podminky.urs.cz/item/CS_URS_2023_02/463212111</t>
  </si>
  <si>
    <t>Poznámka k položce:_x000d_
Kamenná rovnanina hm. 200 kg_x000d_
sklon svahů max. 1:1_x000d_
Vazba rovnaniny: průběžná svislá spára je nepřípustná.</t>
  </si>
  <si>
    <t>"dle bilance zemních prací" 449,94</t>
  </si>
  <si>
    <t>46</t>
  </si>
  <si>
    <t>465513227</t>
  </si>
  <si>
    <t>Dlažba z lomového kamene lomařsky upraveného na cementovou maltu, s vyspárováním cementovou maltou, tl. kamene 250 mm</t>
  </si>
  <si>
    <t>213133490</t>
  </si>
  <si>
    <t>https://podminky.urs.cz/item/CS_URS_2023_02/465513227</t>
  </si>
  <si>
    <t>47</t>
  </si>
  <si>
    <t>1861848946</t>
  </si>
  <si>
    <t>"ŠDa" 770</t>
  </si>
  <si>
    <t>48</t>
  </si>
  <si>
    <t>-368599577</t>
  </si>
  <si>
    <t>"ACP16+" 340</t>
  </si>
  <si>
    <t>49</t>
  </si>
  <si>
    <t>-373420067</t>
  </si>
  <si>
    <t>50</t>
  </si>
  <si>
    <t>-1847880191</t>
  </si>
  <si>
    <t>51</t>
  </si>
  <si>
    <t>2114751691</t>
  </si>
  <si>
    <t>52</t>
  </si>
  <si>
    <t>817354111.R</t>
  </si>
  <si>
    <t>Vyústění potrubí DN 100 do opevněného příkopu</t>
  </si>
  <si>
    <t>-184853991</t>
  </si>
  <si>
    <t>53</t>
  </si>
  <si>
    <t>871265231</t>
  </si>
  <si>
    <t>Kanalizační potrubí z tvrdého PVC v otevřeném výkopu ve sklonu do 20 %, hladkého plnostěnného jednovrstvého, tuhost třídy SN 10 DN 110</t>
  </si>
  <si>
    <t>1606870696</t>
  </si>
  <si>
    <t>https://podminky.urs.cz/item/CS_URS_2023_02/871265231</t>
  </si>
  <si>
    <t>54</t>
  </si>
  <si>
    <t>844376211</t>
  </si>
  <si>
    <t>80</t>
  </si>
  <si>
    <t>586670188</t>
  </si>
  <si>
    <t>55</t>
  </si>
  <si>
    <t>-731271793</t>
  </si>
  <si>
    <t>56</t>
  </si>
  <si>
    <t>-2129924281</t>
  </si>
  <si>
    <t>57</t>
  </si>
  <si>
    <t>1605077406</t>
  </si>
  <si>
    <t>58</t>
  </si>
  <si>
    <t>-1922285659</t>
  </si>
  <si>
    <t>59</t>
  </si>
  <si>
    <t>-784029733</t>
  </si>
  <si>
    <t>60</t>
  </si>
  <si>
    <t>-1788396908</t>
  </si>
  <si>
    <t>61</t>
  </si>
  <si>
    <t>-501645061</t>
  </si>
  <si>
    <t>229*1,02 'Přepočtené koeficientem množství</t>
  </si>
  <si>
    <t>62</t>
  </si>
  <si>
    <t>919441211</t>
  </si>
  <si>
    <t>Čelo propustku včetně římsy ze zdiva z lomového kamene, pro propustek z trub DN 300 až 500 mm</t>
  </si>
  <si>
    <t>-682464493</t>
  </si>
  <si>
    <t>https://podminky.urs.cz/item/CS_URS_2023_02/919441211</t>
  </si>
  <si>
    <t>"šíkmé čelo propustku" 4</t>
  </si>
  <si>
    <t>63</t>
  </si>
  <si>
    <t>919551113</t>
  </si>
  <si>
    <t>Zřízení propustku z trub plastových polyetylenových rýhovaných se spojkami nebo s hrdlem DN 500 mm</t>
  </si>
  <si>
    <t>-505032020</t>
  </si>
  <si>
    <t>https://podminky.urs.cz/item/CS_URS_2023_02/919551113</t>
  </si>
  <si>
    <t>8+11</t>
  </si>
  <si>
    <t>64</t>
  </si>
  <si>
    <t>28611111</t>
  </si>
  <si>
    <t>trubka kanalizační PVC-U DN 500x6000mm SN12</t>
  </si>
  <si>
    <t>1841337643</t>
  </si>
  <si>
    <t>19*1,015 'Přepočtené koeficientem množství</t>
  </si>
  <si>
    <t>65</t>
  </si>
  <si>
    <t>-204522966</t>
  </si>
  <si>
    <t>"sanace pláně" 492</t>
  </si>
  <si>
    <t>"těžká sanace pláně" 932</t>
  </si>
  <si>
    <t>66</t>
  </si>
  <si>
    <t>-1869078733</t>
  </si>
  <si>
    <t>67</t>
  </si>
  <si>
    <t>65659217</t>
  </si>
  <si>
    <t>68</t>
  </si>
  <si>
    <t>183682792</t>
  </si>
  <si>
    <t>69</t>
  </si>
  <si>
    <t>935113111</t>
  </si>
  <si>
    <t>Osazení odvodňovacího žlabu s krycím roštem polymerbetonového šířky do 200 mm</t>
  </si>
  <si>
    <t>1845697566</t>
  </si>
  <si>
    <t>https://podminky.urs.cz/item/CS_URS_2023_02/935113111</t>
  </si>
  <si>
    <t>70</t>
  </si>
  <si>
    <t>59227115</t>
  </si>
  <si>
    <t>žlab odvodňovací s roštem bez spádu dna monolitický z polymerbetonu š 200mm</t>
  </si>
  <si>
    <t>-416626527</t>
  </si>
  <si>
    <t>71</t>
  </si>
  <si>
    <t>59227124</t>
  </si>
  <si>
    <t>čelo plné na začátek a konec odvodňovacího žlabu monolitického z polymerbetonu š 200mm</t>
  </si>
  <si>
    <t>401797371</t>
  </si>
  <si>
    <t>72</t>
  </si>
  <si>
    <t>59223077</t>
  </si>
  <si>
    <t>vpusť odtoková polymerbetonová s integrovaným těsněním a můstkovým litinovým roštem pro horizontální připojení potrubí 500x250x650</t>
  </si>
  <si>
    <t>1977644903</t>
  </si>
  <si>
    <t>73</t>
  </si>
  <si>
    <t>-100628359</t>
  </si>
  <si>
    <t>PSV</t>
  </si>
  <si>
    <t>Práce a dodávky PSV</t>
  </si>
  <si>
    <t>711</t>
  </si>
  <si>
    <t>Izolace proti vodě, vlhkosti a plynům</t>
  </si>
  <si>
    <t>74</t>
  </si>
  <si>
    <t>711112001</t>
  </si>
  <si>
    <t>Provedení izolace proti zemní vlhkosti natěradly a tmely za studena na ploše svislé S nátěrem penetračním</t>
  </si>
  <si>
    <t>344117063</t>
  </si>
  <si>
    <t>https://podminky.urs.cz/item/CS_URS_2023_02/711112001</t>
  </si>
  <si>
    <t>4*0,5*1,0*4</t>
  </si>
  <si>
    <t>75</t>
  </si>
  <si>
    <t>11163150</t>
  </si>
  <si>
    <t>lak penetrační asfaltový</t>
  </si>
  <si>
    <t>-1154615812</t>
  </si>
  <si>
    <t>8*0,00034 'Přepočtené koeficientem množství</t>
  </si>
  <si>
    <t>76</t>
  </si>
  <si>
    <t>711112011</t>
  </si>
  <si>
    <t>Provedení izolace proti zemní vlhkosti natěradly a tmely za studena na ploše svislé S nátěrem suspensí asfaltovou</t>
  </si>
  <si>
    <t>-1943687330</t>
  </si>
  <si>
    <t>https://podminky.urs.cz/item/CS_URS_2023_02/711112011</t>
  </si>
  <si>
    <t>4*0,5*1,0*4*2</t>
  </si>
  <si>
    <t>77</t>
  </si>
  <si>
    <t>11163346</t>
  </si>
  <si>
    <t>suspenze hydroizolační asfaltová</t>
  </si>
  <si>
    <t>-1769234698</t>
  </si>
  <si>
    <t>16*0,0011 'Přepočtené koeficientem množství</t>
  </si>
  <si>
    <t>767</t>
  </si>
  <si>
    <t>Konstrukce zámečnické</t>
  </si>
  <si>
    <t>78</t>
  </si>
  <si>
    <t>76759100.R</t>
  </si>
  <si>
    <t>Výrobky z kompozitů - cyklotrasa na poloroštech</t>
  </si>
  <si>
    <t>-250149099</t>
  </si>
  <si>
    <t>Poznámka k položce:_x000d_
kopletní dodávka a montáž systému dle projektové dokumentace</t>
  </si>
  <si>
    <t>"nosná konstrukce + rošt + zábradlí" 1</t>
  </si>
  <si>
    <t>79</t>
  </si>
  <si>
    <t>998767101</t>
  </si>
  <si>
    <t>Přesun hmot pro zámečnické konstrukce stanovený z hmotnosti přesunovaného materiálu vodorovná dopravní vzdálenost do 50 m v objektech výšky do 6 m</t>
  </si>
  <si>
    <t>-1761965122</t>
  </si>
  <si>
    <t>https://podminky.urs.cz/item/CS_URS_2023_02/998767101</t>
  </si>
  <si>
    <t>SO 101.3 - CYKLOSTEZKA KM 0.340-0.566</t>
  </si>
  <si>
    <t>-1208038566</t>
  </si>
  <si>
    <t xml:space="preserve">"cyklostezka"  511,9</t>
  </si>
  <si>
    <t>"sanace pláně" 244,1</t>
  </si>
  <si>
    <t>"těžká sanace pláně" 152,9</t>
  </si>
  <si>
    <t>-382047455</t>
  </si>
  <si>
    <t>(0,9*0,9*1,5)*5</t>
  </si>
  <si>
    <t>-1523058407</t>
  </si>
  <si>
    <t>908,9-103</t>
  </si>
  <si>
    <t>-521623111</t>
  </si>
  <si>
    <t>-2045402890</t>
  </si>
  <si>
    <t>813,483*1,8 'Přepočtené koeficientem množství</t>
  </si>
  <si>
    <t>1833786616</t>
  </si>
  <si>
    <t>96442709</t>
  </si>
  <si>
    <t>-1170449579</t>
  </si>
  <si>
    <t>397*2 'Přepočtené koeficientem množství</t>
  </si>
  <si>
    <t>-1339213092</t>
  </si>
  <si>
    <t>-1279854045</t>
  </si>
  <si>
    <t>2043171155</t>
  </si>
  <si>
    <t>320*1,1 'Přepočtené koeficientem množství</t>
  </si>
  <si>
    <t>1793461149</t>
  </si>
  <si>
    <t>-960447119</t>
  </si>
  <si>
    <t>-1831300542</t>
  </si>
  <si>
    <t>410064157</t>
  </si>
  <si>
    <t>317,25*0,02 'Přepočtené koeficientem množství</t>
  </si>
  <si>
    <t>1829111.R</t>
  </si>
  <si>
    <t>Vyplnění otvorů zpevňovacích prefabrikátů prohozenou zeminou</t>
  </si>
  <si>
    <t>-1103654787</t>
  </si>
  <si>
    <t>0,3*0,5*0,25*440</t>
  </si>
  <si>
    <t>1741111.R</t>
  </si>
  <si>
    <t>Příplatek k ceně za prohození sypaniny sítem</t>
  </si>
  <si>
    <t>643104372</t>
  </si>
  <si>
    <t>212532111</t>
  </si>
  <si>
    <t>Lože pro trativody z kameniva hrubého drceného</t>
  </si>
  <si>
    <t>-1837014263</t>
  </si>
  <si>
    <t>https://podminky.urs.cz/item/CS_URS_2023_02/212532111</t>
  </si>
  <si>
    <t>"fr.16-32" 0,3*0,3*17</t>
  </si>
  <si>
    <t>212755214</t>
  </si>
  <si>
    <t>Trativody bez lože z drenážních trubek plastových flexibilních D 100 mm</t>
  </si>
  <si>
    <t>-1227330348</t>
  </si>
  <si>
    <t>https://podminky.urs.cz/item/CS_URS_2023_02/212755214</t>
  </si>
  <si>
    <t>464745111</t>
  </si>
  <si>
    <t>-1033890822</t>
  </si>
  <si>
    <t>0,9*1,5*4*5</t>
  </si>
  <si>
    <t>1582866427</t>
  </si>
  <si>
    <t>-407025083</t>
  </si>
  <si>
    <t>-1099111806</t>
  </si>
  <si>
    <t>327111155</t>
  </si>
  <si>
    <t>Betonové svahovky vyplněné zeminou zpevněný svah výšky přes 2 m tloušťka stěny 500 mm přírodní</t>
  </si>
  <si>
    <t>1372775335</t>
  </si>
  <si>
    <t>https://podminky.urs.cz/item/CS_URS_2023_02/327111155</t>
  </si>
  <si>
    <t>11*0,25*16</t>
  </si>
  <si>
    <t>327501111</t>
  </si>
  <si>
    <t>Výplň za opěrami a protimrazové klíny z kameniva drceného nebo těženého se zhutněním</t>
  </si>
  <si>
    <t>-1605483805</t>
  </si>
  <si>
    <t>https://podminky.urs.cz/item/CS_URS_2023_02/327501111</t>
  </si>
  <si>
    <t>"ŠD fr.0-32" 16*0,3*0,25*11</t>
  </si>
  <si>
    <t>339921132</t>
  </si>
  <si>
    <t>Osazování palisád betonových v řadě se zabetonováním výšky palisády přes 500 do 1000 mm</t>
  </si>
  <si>
    <t>35553887</t>
  </si>
  <si>
    <t>https://podminky.urs.cz/item/CS_URS_2023_02/339921132</t>
  </si>
  <si>
    <t>palisáda betonová 160x160x600mm</t>
  </si>
  <si>
    <t>-2052716213</t>
  </si>
  <si>
    <t>10*6,25 'Přepočtené koeficientem množství</t>
  </si>
  <si>
    <t>palisáda betonová 160x160x1000mm</t>
  </si>
  <si>
    <t>796578569</t>
  </si>
  <si>
    <t>60*6,25 'Přepočtené koeficientem množství</t>
  </si>
  <si>
    <t>4515411.R</t>
  </si>
  <si>
    <t>Lože pod svahové tvárnice zhutněné ze štěrkodrtě 0-63 mm tl.20cm</t>
  </si>
  <si>
    <t>-2002149444</t>
  </si>
  <si>
    <t>0,75*16*0,2</t>
  </si>
  <si>
    <t>-1218642588</t>
  </si>
  <si>
    <t>"dle bilance zemních prací" 598,85</t>
  </si>
  <si>
    <t>698838192</t>
  </si>
  <si>
    <t>"ŠDa" 1295</t>
  </si>
  <si>
    <t>-214872410</t>
  </si>
  <si>
    <t>"ACP16+" 565</t>
  </si>
  <si>
    <t>-909459599</t>
  </si>
  <si>
    <t>-41028660</t>
  </si>
  <si>
    <t>333389936</t>
  </si>
  <si>
    <t>596991114.R</t>
  </si>
  <si>
    <t>Řezání kamenného obkladu tloušťky přes 100 do 150 mm</t>
  </si>
  <si>
    <t>886026692</t>
  </si>
  <si>
    <t>-1283965467</t>
  </si>
  <si>
    <t>622887102</t>
  </si>
  <si>
    <t>818996</t>
  </si>
  <si>
    <t>-149640736</t>
  </si>
  <si>
    <t>-426830529</t>
  </si>
  <si>
    <t>1685847581</t>
  </si>
  <si>
    <t>-770609963</t>
  </si>
  <si>
    <t>598238028</t>
  </si>
  <si>
    <t>-1049799598</t>
  </si>
  <si>
    <t>379*1,02 'Přepočtené koeficientem množství</t>
  </si>
  <si>
    <t>916241213</t>
  </si>
  <si>
    <t>Osazení obrubníku kamenného se zřízením lože, s vyplněním a zatřením spár cementovou maltou stojatého s boční opěrou z betonu prostého, do lože z betonu prostého</t>
  </si>
  <si>
    <t>450827384</t>
  </si>
  <si>
    <t>https://podminky.urs.cz/item/CS_URS_2023_02/916241213</t>
  </si>
  <si>
    <t>Poznámka k položce:_x000d_
dovoz materiálu ze skládky SMJ + přebrání na skládce</t>
  </si>
  <si>
    <t>"schodišťové stupně š. 2m - 14ks" 14*2,0</t>
  </si>
  <si>
    <t>1885498831</t>
  </si>
  <si>
    <t>"těžká sanace pláně" 925</t>
  </si>
  <si>
    <t>878263470</t>
  </si>
  <si>
    <t>-1974668755</t>
  </si>
  <si>
    <t>809243997</t>
  </si>
  <si>
    <t>430529039</t>
  </si>
  <si>
    <t>711161273</t>
  </si>
  <si>
    <t>Provedení izolace proti zemní vlhkosti nopovou fólií na ploše svislé S z nopové fólie</t>
  </si>
  <si>
    <t>1869224496</t>
  </si>
  <si>
    <t>https://podminky.urs.cz/item/CS_URS_2023_02/711161273</t>
  </si>
  <si>
    <t>10*0,6+60*1,0</t>
  </si>
  <si>
    <t>28323005</t>
  </si>
  <si>
    <t>fólie profilovaná (nopová) drenážní HDPE s výškou nopů 8mm</t>
  </si>
  <si>
    <t>492193388</t>
  </si>
  <si>
    <t>66*1,221 'Přepočtené koeficientem množství</t>
  </si>
  <si>
    <t>800312444</t>
  </si>
  <si>
    <t>-1187608441</t>
  </si>
  <si>
    <t>SO 106 - KÁCENÍ</t>
  </si>
  <si>
    <t>111251103</t>
  </si>
  <si>
    <t>Odstranění křovin a stromů s odstraněním kořenů strojně průměru kmene do 100 mm v rovině nebo ve svahu sklonu terénu do 1:5, při celkové ploše přes 500 m2</t>
  </si>
  <si>
    <t>-1441633124</t>
  </si>
  <si>
    <t>https://podminky.urs.cz/item/CS_URS_2023_02/111251103</t>
  </si>
  <si>
    <t>162301501</t>
  </si>
  <si>
    <t>Vodorovné přemístění smýcených křovin do průměru kmene 100 mm na vzdálenost do 5 000 m</t>
  </si>
  <si>
    <t>779522410</t>
  </si>
  <si>
    <t>https://podminky.urs.cz/item/CS_URS_2023_02/162301501</t>
  </si>
  <si>
    <t>112101101</t>
  </si>
  <si>
    <t>Odstranění stromů s odřezáním kmene a s odvětvením listnatých, průměru kmene přes 100 do 300 mm</t>
  </si>
  <si>
    <t>-1849822325</t>
  </si>
  <si>
    <t>https://podminky.urs.cz/item/CS_URS_2023_02/112101101</t>
  </si>
  <si>
    <t>112251101</t>
  </si>
  <si>
    <t>Odstranění pařezů strojně s jejich vykopáním nebo vytrháním průměru přes 100 do 300 mm</t>
  </si>
  <si>
    <t>369192917</t>
  </si>
  <si>
    <t>https://podminky.urs.cz/item/CS_URS_2023_02/112251101</t>
  </si>
  <si>
    <t>111211231</t>
  </si>
  <si>
    <t>Snesení větví stromů na hromady nebo naložení na dopravní prostředek listnatých v rovině nebo ve svahu do 1:3, průměru kmene do 30 cm</t>
  </si>
  <si>
    <t>2140419083</t>
  </si>
  <si>
    <t>https://podminky.urs.cz/item/CS_URS_2023_02/111211231</t>
  </si>
  <si>
    <t>162201401</t>
  </si>
  <si>
    <t>Vodorovné přemístění větví, kmenů nebo pařezů s naložením, složením a dopravou do 1000 m větví stromů listnatých, průměru kmene přes 100 do 300 mm</t>
  </si>
  <si>
    <t>1843470026</t>
  </si>
  <si>
    <t>https://podminky.urs.cz/item/CS_URS_2023_02/162201401</t>
  </si>
  <si>
    <t>162201411</t>
  </si>
  <si>
    <t>Vodorovné přemístění větví, kmenů nebo pařezů s naložením, složením a dopravou do 1000 m kmenů stromů listnatých, průměru přes 100 do 300 mm</t>
  </si>
  <si>
    <t>1260214214</t>
  </si>
  <si>
    <t>https://podminky.urs.cz/item/CS_URS_2023_02/162201411</t>
  </si>
  <si>
    <t>162201421</t>
  </si>
  <si>
    <t>Vodorovné přemístění větví, kmenů nebo pařezů s naložením, složením a dopravou do 1000 m pařezů kmenů, průměru přes 100 do 300 mm</t>
  </si>
  <si>
    <t>-823617336</t>
  </si>
  <si>
    <t>https://podminky.urs.cz/item/CS_URS_2023_02/162201421</t>
  </si>
  <si>
    <t>112101102</t>
  </si>
  <si>
    <t>Odstranění stromů s odřezáním kmene a s odvětvením listnatých, průměru kmene přes 300 do 500 mm</t>
  </si>
  <si>
    <t>1583759764</t>
  </si>
  <si>
    <t>https://podminky.urs.cz/item/CS_URS_2023_02/112101102</t>
  </si>
  <si>
    <t>112251102</t>
  </si>
  <si>
    <t>Odstranění pařezů strojně s jejich vykopáním nebo vytrháním průměru přes 300 do 500 mm</t>
  </si>
  <si>
    <t>-291516220</t>
  </si>
  <si>
    <t>https://podminky.urs.cz/item/CS_URS_2023_02/112251102</t>
  </si>
  <si>
    <t>111211232</t>
  </si>
  <si>
    <t>Snesení větví stromů na hromady nebo naložení na dopravní prostředek listnatých v rovině nebo ve svahu do 1:3, průměru kmene přes 30 cm</t>
  </si>
  <si>
    <t>-428249590</t>
  </si>
  <si>
    <t>https://podminky.urs.cz/item/CS_URS_2023_02/111211232</t>
  </si>
  <si>
    <t>162201402</t>
  </si>
  <si>
    <t>Vodorovné přemístění větví, kmenů nebo pařezů s naložením, složením a dopravou do 1000 m větví stromů listnatých, průměru kmene přes 300 do 500 mm</t>
  </si>
  <si>
    <t>1558485990</t>
  </si>
  <si>
    <t>https://podminky.urs.cz/item/CS_URS_2023_02/162201402</t>
  </si>
  <si>
    <t>162201412</t>
  </si>
  <si>
    <t>Vodorovné přemístění větví, kmenů nebo pařezů s naložením, složením a dopravou do 1000 m kmenů stromů listnatých, průměru přes 300 do 500 mm</t>
  </si>
  <si>
    <t>-145010889</t>
  </si>
  <si>
    <t>https://podminky.urs.cz/item/CS_URS_2023_02/162201412</t>
  </si>
  <si>
    <t>162201422</t>
  </si>
  <si>
    <t>Vodorovné přemístění větví, kmenů nebo pařezů s naložením, složením a dopravou do 1000 m pařezů kmenů, průměru přes 300 do 500 mm</t>
  </si>
  <si>
    <t>-1290138278</t>
  </si>
  <si>
    <t>https://podminky.urs.cz/item/CS_URS_2023_02/162201422</t>
  </si>
  <si>
    <t>SO 401 - VEŘEJNÉ OSVĚTLENÍ</t>
  </si>
  <si>
    <t>Ing. Zbyněk Pecina</t>
  </si>
  <si>
    <t xml:space="preserve">VEŠKERÉ PRÁCE A DODANÉ MATERIÁLY MUSÍ ODPOVÍDAT STANDARDŮM MĚSTA  A POŽADAVKŮM SPRÁVCE VO</t>
  </si>
  <si>
    <t>D1 - Elektromontáže</t>
  </si>
  <si>
    <t xml:space="preserve">    7004-8067 - KABEL SILOVÝ,IZOLACE PVC S VODIČEM PE</t>
  </si>
  <si>
    <t xml:space="preserve">    7004-10001 - UKONČENÍ Cu KABELŮ DO</t>
  </si>
  <si>
    <t xml:space="preserve">    1123-7100 - TRUBKA HDPE</t>
  </si>
  <si>
    <t xml:space="preserve">    1157-3305 - SVÍTIDLO VEŘEJNÉHO OSVĚTLENÍ</t>
  </si>
  <si>
    <t xml:space="preserve">    1038-777 - Kabelové rozpojovací skříně 3Dlištové typu s pojistkovými spodky 00</t>
  </si>
  <si>
    <t xml:space="preserve">    1059-2 - POJISTKA KOMPLETNÍ</t>
  </si>
  <si>
    <t xml:space="preserve">    1244-6 - OCELOVÝ PÁSEK POZINKOVANÝ</t>
  </si>
  <si>
    <t xml:space="preserve">    1244-1 - OCELOVÝ DRÁT POZINKOVANÝ</t>
  </si>
  <si>
    <t xml:space="preserve">    1244-199 - SVORKA HROMOSVODNÍ,UZEMŇOVACÍ</t>
  </si>
  <si>
    <t xml:space="preserve">    9999-838 - MONTÁŽNÍ PRÁCE</t>
  </si>
  <si>
    <t xml:space="preserve">    1124-1 - VODIČ JEDNOŽILOVÝ, IZOLACE PVC</t>
  </si>
  <si>
    <t xml:space="preserve">    9999-1280 - MONTÁŽE</t>
  </si>
  <si>
    <t xml:space="preserve">    9999-1297 - PROVEDENI REVIZNICH ZKOUSEK DLE CSN 33 2000-6 ed.2</t>
  </si>
  <si>
    <t xml:space="preserve">    D2 - Zpracování dokumentace, tisk</t>
  </si>
  <si>
    <t xml:space="preserve">      N01 - Nepojmenovaný díl</t>
  </si>
  <si>
    <t>D4 - Zemní práce</t>
  </si>
  <si>
    <t xml:space="preserve">    9999-878 - VYTÝČENÍ TRATI</t>
  </si>
  <si>
    <t xml:space="preserve">    9999-896 - SEJMUTÍ DRNU</t>
  </si>
  <si>
    <t xml:space="preserve">    9999-991 - HLOUBENÍ KABELOVÉ RÝHY</t>
  </si>
  <si>
    <t xml:space="preserve">    9999-1067 - ZŘÍZENÍ KABELOVÉHO LOŽE</t>
  </si>
  <si>
    <t xml:space="preserve">    9999-1087 - ZÁSYP KABELŮ PÍSKEM</t>
  </si>
  <si>
    <t xml:space="preserve">    9999-1117 - FOLIE VÝSTRAŽNÁ Z PVC</t>
  </si>
  <si>
    <t xml:space="preserve">    9999-1175 - ZÁHOZ KABELOVÉ RÝHY</t>
  </si>
  <si>
    <t xml:space="preserve">    9999-1188 - ÚPRAVA POVRCHU</t>
  </si>
  <si>
    <t xml:space="preserve">    9999-1185 - ODVOZ ZEMINY</t>
  </si>
  <si>
    <t>OST - Ostatní</t>
  </si>
  <si>
    <t>D1</t>
  </si>
  <si>
    <t>Elektromontáže</t>
  </si>
  <si>
    <t>7004-8067</t>
  </si>
  <si>
    <t>KABEL SILOVÝ,IZOLACE PVC S VODIČEM PE</t>
  </si>
  <si>
    <t>7004-8082</t>
  </si>
  <si>
    <t>CYKY-J 5x10 mm2 , volně</t>
  </si>
  <si>
    <t>Poznámka k položce:_x000d_
5+2*3=11</t>
  </si>
  <si>
    <t>7004-8080</t>
  </si>
  <si>
    <t>CYKY-J 5x4 , volně</t>
  </si>
  <si>
    <t>Poznámka k položce:_x000d_
25+7+25=57</t>
  </si>
  <si>
    <t>7004-8069</t>
  </si>
  <si>
    <t>CYKY-J 3x2,5 , volně</t>
  </si>
  <si>
    <t>Poznámka k položce:_x000d_
3*3=9</t>
  </si>
  <si>
    <t>7004-10001</t>
  </si>
  <si>
    <t>UKONČENÍ Cu KABELŮ DO</t>
  </si>
  <si>
    <t>7004-10010</t>
  </si>
  <si>
    <t>5x10 mm2</t>
  </si>
  <si>
    <t>ks</t>
  </si>
  <si>
    <t>Poznámka k položce:_x000d_
2</t>
  </si>
  <si>
    <t>7004-10009</t>
  </si>
  <si>
    <t>5x4 mm2</t>
  </si>
  <si>
    <t>Poznámka k položce:_x000d_
3*2=6</t>
  </si>
  <si>
    <t>1123-7100</t>
  </si>
  <si>
    <t>TRUBKA HDPE</t>
  </si>
  <si>
    <t>1123-7102</t>
  </si>
  <si>
    <t>HDPE 09063_AA TRUBKA DVOUPL</t>
  </si>
  <si>
    <t>Poznámka k položce:_x000d_
5+2*2+25+7=41</t>
  </si>
  <si>
    <t>1123-8875</t>
  </si>
  <si>
    <t>2332/LPE-1_F50DU TRUBKA OHEBNÁ EN LPE 320N</t>
  </si>
  <si>
    <t>Poznámka k položce:_x000d_
25+3*1=28</t>
  </si>
  <si>
    <t>1123-4614</t>
  </si>
  <si>
    <t>5332_FB PŘÍCHYTKY TRUBEK 8032</t>
  </si>
  <si>
    <t>Poznámka k položce:_x000d_
2*28=56</t>
  </si>
  <si>
    <t>1123-6236</t>
  </si>
  <si>
    <t>5363_FB PŘÍCHYTKA PVC</t>
  </si>
  <si>
    <t>Poznámka k položce:_x000d_
2*7=14</t>
  </si>
  <si>
    <t>1123-10192</t>
  </si>
  <si>
    <t>KSK 100_FA KRABICE S KRYTÍM IP 66</t>
  </si>
  <si>
    <t>Poznámka k položce:_x000d_
3</t>
  </si>
  <si>
    <t>1157-3305</t>
  </si>
  <si>
    <t>SVÍTIDLO VEŘEJNÉHO OSVĚTLENÍ</t>
  </si>
  <si>
    <t>1263-9662</t>
  </si>
  <si>
    <t>např. RAMBO-LED RAMBO-LED-FL-7500-4K, IP66/IP67, l= 1910 mm</t>
  </si>
  <si>
    <t>1157-477</t>
  </si>
  <si>
    <t>recyklační poplatek</t>
  </si>
  <si>
    <t>1038-777</t>
  </si>
  <si>
    <t>Kabelové rozpojovací skříně 3Dlištové typu s pojistkovými spodky 00</t>
  </si>
  <si>
    <t>1038-1578</t>
  </si>
  <si>
    <t>9x160 A pilíř</t>
  </si>
  <si>
    <t>Poznámka k položce:_x000d_
1</t>
  </si>
  <si>
    <t>1038-1824</t>
  </si>
  <si>
    <t>8081,00 Základ pilíře typ 1</t>
  </si>
  <si>
    <t>1059-2</t>
  </si>
  <si>
    <t>POJISTKA KOMPLETNÍ</t>
  </si>
  <si>
    <t>1182-14908</t>
  </si>
  <si>
    <t>PNA000 16A gG Pojistková vložka</t>
  </si>
  <si>
    <t>Ks</t>
  </si>
  <si>
    <t>1182-14906</t>
  </si>
  <si>
    <t>PNA000 6A gG Pojistková vložka</t>
  </si>
  <si>
    <t>1244-6</t>
  </si>
  <si>
    <t>OCELOVÝ PÁSEK POZINKOVANÝ</t>
  </si>
  <si>
    <t>1244-8</t>
  </si>
  <si>
    <t>Páska 30x4 páska 30x4 (0,95 kg/m), volně</t>
  </si>
  <si>
    <t>Poznámka k položce:_x000d_
20</t>
  </si>
  <si>
    <t>1244-1</t>
  </si>
  <si>
    <t>OCELOVÝ DRÁT POZINKOVANÝ</t>
  </si>
  <si>
    <t>1244-3</t>
  </si>
  <si>
    <t>Drát 10 drát o 10mm(0,62kg/m), volně</t>
  </si>
  <si>
    <t>1244-199</t>
  </si>
  <si>
    <t>SVORKA HROMOSVODNÍ,UZEMŇOVACÍ</t>
  </si>
  <si>
    <t>1244-239</t>
  </si>
  <si>
    <t>SR 3a svorka páska-drát</t>
  </si>
  <si>
    <t>1244-88</t>
  </si>
  <si>
    <t>SR 2a svorka páska-páska M6</t>
  </si>
  <si>
    <t>9999-840</t>
  </si>
  <si>
    <t>Smršťovací návlek - přechod ze země na vzduch, z betonu na vzduch</t>
  </si>
  <si>
    <t>9999-838</t>
  </si>
  <si>
    <t>MONTÁŽNÍ PRÁCE</t>
  </si>
  <si>
    <t>9999-839</t>
  </si>
  <si>
    <t>Štítek pro označení svodu</t>
  </si>
  <si>
    <t>1124-1</t>
  </si>
  <si>
    <t>VODIČ JEDNOŽILOVÝ, IZOLACE PVC</t>
  </si>
  <si>
    <t>7004-8007</t>
  </si>
  <si>
    <t>H07V-U 6 mm2 , volně</t>
  </si>
  <si>
    <t>Poznámka k položce:_x000d_
10</t>
  </si>
  <si>
    <t>9999-1280</t>
  </si>
  <si>
    <t>MONTÁŽE</t>
  </si>
  <si>
    <t>9999-1291</t>
  </si>
  <si>
    <t>Připojení na stávající rozvody</t>
  </si>
  <si>
    <t>hod</t>
  </si>
  <si>
    <t>Poznámka k položce:_x000d_
2*8=16</t>
  </si>
  <si>
    <t>9999-1288</t>
  </si>
  <si>
    <t>Zkusebni provoz - provozní zkouška osvětlení po kompletaci, měření osvětlení dle požadavků správce a standardů města, příslušných norem a předpisů provedený oprávněnou osobou, protokol o měření</t>
  </si>
  <si>
    <t>kpl</t>
  </si>
  <si>
    <t>9999-1297</t>
  </si>
  <si>
    <t>PROVEDENI REVIZNICH ZKOUSEK DLE CSN 33 2000-6 ed.2</t>
  </si>
  <si>
    <t>9999-1298</t>
  </si>
  <si>
    <t>Revizni technik - výchozí revize, vypracování revizní zprávy</t>
  </si>
  <si>
    <t>Poznámka k položce:_x000d_
8</t>
  </si>
  <si>
    <t>D2</t>
  </si>
  <si>
    <t>Zpracování dokumentace, tisk</t>
  </si>
  <si>
    <t>9999-1298.1</t>
  </si>
  <si>
    <t>geodetické zaměření skut- provedení - intravilán</t>
  </si>
  <si>
    <t>km</t>
  </si>
  <si>
    <t>Poznámka k položce:_x000d_
25*0,001=0,025</t>
  </si>
  <si>
    <t>9999-1298.2</t>
  </si>
  <si>
    <t>mapování - doplnění digit. mapy - intravilán</t>
  </si>
  <si>
    <t>Poznámka k položce:_x000d_
25*0,001=0,025_x000d_
Podružný materiál</t>
  </si>
  <si>
    <t>N01</t>
  </si>
  <si>
    <t>Nepojmenovaný díl</t>
  </si>
  <si>
    <t>R1</t>
  </si>
  <si>
    <t>Podružný materiál</t>
  </si>
  <si>
    <t>637269847</t>
  </si>
  <si>
    <t>D4</t>
  </si>
  <si>
    <t>9999-878</t>
  </si>
  <si>
    <t>VYTÝČENÍ TRATI</t>
  </si>
  <si>
    <t>9999-890</t>
  </si>
  <si>
    <t>Kabelové vedení v zastaveném prostoru</t>
  </si>
  <si>
    <t>9999-896</t>
  </si>
  <si>
    <t>SEJMUTÍ DRNU</t>
  </si>
  <si>
    <t>9999-897</t>
  </si>
  <si>
    <t>Nářez drnu,naložení,odvoz</t>
  </si>
  <si>
    <t>Poznámka k položce:_x000d_
25*0,35=8,75</t>
  </si>
  <si>
    <t>9999-991</t>
  </si>
  <si>
    <t>HLOUBENÍ KABELOVÉ RÝHY</t>
  </si>
  <si>
    <t>9999-1002</t>
  </si>
  <si>
    <t>Zemina třídy 4, šíře 350mm,hloubka 800mm</t>
  </si>
  <si>
    <t>Poznámka k položce:_x000d_
25</t>
  </si>
  <si>
    <t>9999-1067</t>
  </si>
  <si>
    <t>ZŘÍZENÍ KABELOVÉHO LOŽE</t>
  </si>
  <si>
    <t>9999-1072</t>
  </si>
  <si>
    <t>Z kopaného písku, bez zakrytí, šíře do 65cm,tloušťka 5cm</t>
  </si>
  <si>
    <t>9999-1087</t>
  </si>
  <si>
    <t>ZÁSYP KABELŮ PÍSKEM</t>
  </si>
  <si>
    <t>9999-1089</t>
  </si>
  <si>
    <t>Zásyp kabelů pískem, šíře do 65cm, tloušťka 10cm</t>
  </si>
  <si>
    <t>9999-1117</t>
  </si>
  <si>
    <t>FOLIE VÝSTRAŽNÁ Z PVC</t>
  </si>
  <si>
    <t>9999-1119</t>
  </si>
  <si>
    <t>Šířka 33cm</t>
  </si>
  <si>
    <t>9999-1175</t>
  </si>
  <si>
    <t>ZÁHOZ KABELOVÉ RÝHY</t>
  </si>
  <si>
    <t>9999-1182</t>
  </si>
  <si>
    <t>9999-1188</t>
  </si>
  <si>
    <t>ÚPRAVA POVRCHU</t>
  </si>
  <si>
    <t>9999-1196</t>
  </si>
  <si>
    <t>Provizorní úprava terénu v zemina třídy 4</t>
  </si>
  <si>
    <t>9999-1189</t>
  </si>
  <si>
    <t>Položeni drnu</t>
  </si>
  <si>
    <t>9999-1190</t>
  </si>
  <si>
    <t>Osetí povrchu travou</t>
  </si>
  <si>
    <t>9999-1185</t>
  </si>
  <si>
    <t>ODVOZ ZEMINY</t>
  </si>
  <si>
    <t>9999-1186</t>
  </si>
  <si>
    <t>odvoz zeminy a suti na skládku, včetně poplatku za uložení</t>
  </si>
  <si>
    <t>Poznámka k položce:_x000d_
25*0,2*1,5=7,5</t>
  </si>
  <si>
    <t>OST</t>
  </si>
  <si>
    <t>Ostatní</t>
  </si>
  <si>
    <t>R2</t>
  </si>
  <si>
    <t>PPV 1% z celkové ceny dílu elektromontáže</t>
  </si>
  <si>
    <t>-1475420655</t>
  </si>
  <si>
    <t>R3</t>
  </si>
  <si>
    <t>PPV 1% z celkové ceny dílu zemní práce</t>
  </si>
  <si>
    <t>-1303983693</t>
  </si>
  <si>
    <t>SO 403 - METROPOLITNÍ CHRÁNIČKA</t>
  </si>
  <si>
    <t xml:space="preserve">    742 - Elektroinstalace - slaboproud</t>
  </si>
  <si>
    <t>M - Práce a dodávky M</t>
  </si>
  <si>
    <t xml:space="preserve">    46-M - Zemní práce při extr.mont.pracích</t>
  </si>
  <si>
    <t>132351104</t>
  </si>
  <si>
    <t>Hloubení nezapažených rýh šířky do 800 mm strojně s urovnáním dna do předepsaného profilu a spádu v hornině třídy těžitelnosti II skupiny 4 přes 100 m3</t>
  </si>
  <si>
    <t>-856758671</t>
  </si>
  <si>
    <t>https://podminky.urs.cz/item/CS_URS_2023_02/132351104</t>
  </si>
  <si>
    <t>"VÝKOP CHRÁNIČKA" 0,8*0,5*540</t>
  </si>
  <si>
    <t>"VÝKOP ŠACHTA" 0,4*0,4*0,4*3</t>
  </si>
  <si>
    <t>Vodorovné přemístění výkopku nebo sypaniny po suchu na obvyklém dopravním prostředku, bez naložení výkopku, avšak se složením bez rozhrnutí z horniny třídy těžitelnosti II skupiny 4 a 5 na skládku investora</t>
  </si>
  <si>
    <t>573462581</t>
  </si>
  <si>
    <t>807878098</t>
  </si>
  <si>
    <t>1692125164</t>
  </si>
  <si>
    <t>216,192*1,8 'Přepočtené koeficientem množství</t>
  </si>
  <si>
    <t>-296859894</t>
  </si>
  <si>
    <t>0,8*0,4*540</t>
  </si>
  <si>
    <t>58341341</t>
  </si>
  <si>
    <t>kamenivo drcené drobné frakce 0/4</t>
  </si>
  <si>
    <t>-1240436636</t>
  </si>
  <si>
    <t>172,8*2 'Přepočtené koeficientem množství</t>
  </si>
  <si>
    <t>-1721774572</t>
  </si>
  <si>
    <t>0,8*0,1*540</t>
  </si>
  <si>
    <t>742</t>
  </si>
  <si>
    <t>Elektroinstalace - slaboproud</t>
  </si>
  <si>
    <t>742110021</t>
  </si>
  <si>
    <t>Montáž trubek elektroinstalačních plastových tuhých pro vnější rozvody uložených volně na příchytky</t>
  </si>
  <si>
    <t>-159647209</t>
  </si>
  <si>
    <t>https://podminky.urs.cz/item/CS_URS_2023_02/742110021</t>
  </si>
  <si>
    <t>34571363</t>
  </si>
  <si>
    <t>trubka elektroinstalační HDPE tuhá dvouplášťová korugovaná D 61/75mm</t>
  </si>
  <si>
    <t>2063522921</t>
  </si>
  <si>
    <t>40*1,05 'Přepočtené koeficientem množství</t>
  </si>
  <si>
    <t>Práce a dodávky M</t>
  </si>
  <si>
    <t>46-M</t>
  </si>
  <si>
    <t>Zemní práce při extr.mont.pracích</t>
  </si>
  <si>
    <t>460791212</t>
  </si>
  <si>
    <t>Montáž trubek ochranných uložených volně do rýhy plastových ohebných, vnitřního průměru přes 32 do 50 mm</t>
  </si>
  <si>
    <t>-826957118</t>
  </si>
  <si>
    <t>https://podminky.urs.cz/item/CS_URS_2023_02/460791212</t>
  </si>
  <si>
    <t>34571350</t>
  </si>
  <si>
    <t>trubka elektroinstalační ohebná dvouplášťová korugovaná (chránička) D 32/40mm, HDPE+LDPE</t>
  </si>
  <si>
    <t>128</t>
  </si>
  <si>
    <t>-1483526721</t>
  </si>
  <si>
    <t>Poznámka k položce:_x000d_
HDPE trubka 40/33 se silikonovou vrstvou uvnitř. Barva červená (odstín 3020) s bílou čárou (odstín 9003) a popisem "Statutární město Jihlava". Popis po vzdálenosti 1m.</t>
  </si>
  <si>
    <t>460531111</t>
  </si>
  <si>
    <t>Osazení kabelové komory z plastů pro běžné zatížení komorového dílu z polyetylénu HDPE půdorysné plochy do 1,0 m2, světlé hloubky do 0,5 m</t>
  </si>
  <si>
    <t>-916269037</t>
  </si>
  <si>
    <t>https://podminky.urs.cz/item/CS_URS_2023_02/460531111</t>
  </si>
  <si>
    <t>3457320(R)</t>
  </si>
  <si>
    <t>komora kabelová z HDPE s kovovým víkem 300*250mm</t>
  </si>
  <si>
    <t>1324201911</t>
  </si>
  <si>
    <t>460932122</t>
  </si>
  <si>
    <t>Osazení kotevních prvků hmoždinek včetně vyvrtání otvorů, pro upevnění elektroinstalací ve stěnách betonových nebo kamenných, vnějšího průměru přes 8 do 12 mm</t>
  </si>
  <si>
    <t>758592036</t>
  </si>
  <si>
    <t>https://podminky.urs.cz/item/CS_URS_2023_02/460932122</t>
  </si>
  <si>
    <t>40/2,5</t>
  </si>
  <si>
    <t>Kotvící objímka kovová 2 1/2"s gumou,šroubem a hmoždinkou</t>
  </si>
  <si>
    <t>100 kus</t>
  </si>
  <si>
    <t>413685419</t>
  </si>
  <si>
    <t>469981111</t>
  </si>
  <si>
    <t>Přesun hmot pro pomocné stavební práce při elektromontážích dopravní vzdálenost do 1 000 m</t>
  </si>
  <si>
    <t>-1589763548</t>
  </si>
  <si>
    <t>https://podminky.urs.cz/item/CS_URS_2023_02/469981111</t>
  </si>
  <si>
    <t>SEZNAM FIGUR</t>
  </si>
  <si>
    <t>Výměra</t>
  </si>
  <si>
    <t>SO 101/ SO 101.1</t>
  </si>
  <si>
    <t>F1</t>
  </si>
  <si>
    <t>úsek IA</t>
  </si>
  <si>
    <t>((2588,47*0,5)+(600*0,5))*3,0</t>
  </si>
  <si>
    <t>-((126+80+104+380+75+258)*0,2)</t>
  </si>
  <si>
    <t>F2</t>
  </si>
  <si>
    <t>úsek IB</t>
  </si>
  <si>
    <t>((4131,22*0,5)+(1100*0,5))*3,0</t>
  </si>
  <si>
    <t>-((250+175+40+190+410+600+156+248+288+611+396)*0,2)</t>
  </si>
  <si>
    <t>F3</t>
  </si>
  <si>
    <t>úsek II</t>
  </si>
  <si>
    <t>((10*1,7)+(774,49*0,5))*3,0</t>
  </si>
  <si>
    <t>-(60*0,2)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</si>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</sst>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1114000" TargetMode="External" /><Relationship Id="rId2" Type="http://schemas.openxmlformats.org/officeDocument/2006/relationships/hyperlink" Target="https://podminky.urs.cz/item/CS_URS_2023_02/012002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2414000" TargetMode="External" /><Relationship Id="rId5" Type="http://schemas.openxmlformats.org/officeDocument/2006/relationships/hyperlink" Target="https://podminky.urs.cz/item/CS_URS_2023_02/013002000" TargetMode="External" /><Relationship Id="rId6" Type="http://schemas.openxmlformats.org/officeDocument/2006/relationships/hyperlink" Target="https://podminky.urs.cz/item/CS_URS_2023_02/013194000" TargetMode="External" /><Relationship Id="rId7" Type="http://schemas.openxmlformats.org/officeDocument/2006/relationships/hyperlink" Target="https://podminky.urs.cz/item/CS_URS_2023_02/013203000" TargetMode="External" /><Relationship Id="rId8" Type="http://schemas.openxmlformats.org/officeDocument/2006/relationships/hyperlink" Target="https://podminky.urs.cz/item/CS_URS_2023_02/013244000" TargetMode="External" /><Relationship Id="rId9" Type="http://schemas.openxmlformats.org/officeDocument/2006/relationships/hyperlink" Target="https://podminky.urs.cz/item/CS_URS_2023_02/013274000" TargetMode="External" /><Relationship Id="rId10" Type="http://schemas.openxmlformats.org/officeDocument/2006/relationships/hyperlink" Target="https://podminky.urs.cz/item/CS_URS_2023_02/031203000" TargetMode="External" /><Relationship Id="rId11" Type="http://schemas.openxmlformats.org/officeDocument/2006/relationships/hyperlink" Target="https://podminky.urs.cz/item/CS_URS_2023_02/032002000" TargetMode="External" /><Relationship Id="rId12" Type="http://schemas.openxmlformats.org/officeDocument/2006/relationships/hyperlink" Target="https://podminky.urs.cz/item/CS_URS_2023_02/032403000" TargetMode="External" /><Relationship Id="rId13" Type="http://schemas.openxmlformats.org/officeDocument/2006/relationships/hyperlink" Target="https://podminky.urs.cz/item/CS_URS_2023_02/034002000" TargetMode="External" /><Relationship Id="rId14" Type="http://schemas.openxmlformats.org/officeDocument/2006/relationships/hyperlink" Target="https://podminky.urs.cz/item/CS_URS_2023_02/039002000" TargetMode="External" /><Relationship Id="rId15" Type="http://schemas.openxmlformats.org/officeDocument/2006/relationships/hyperlink" Target="https://podminky.urs.cz/item/CS_URS_2023_02/042002000" TargetMode="External" /><Relationship Id="rId16" Type="http://schemas.openxmlformats.org/officeDocument/2006/relationships/hyperlink" Target="https://podminky.urs.cz/item/CS_URS_2023_02/042903000" TargetMode="External" /><Relationship Id="rId17" Type="http://schemas.openxmlformats.org/officeDocument/2006/relationships/hyperlink" Target="https://podminky.urs.cz/item/CS_URS_2023_02/043002000" TargetMode="External" /><Relationship Id="rId18" Type="http://schemas.openxmlformats.org/officeDocument/2006/relationships/hyperlink" Target="https://podminky.urs.cz/item/CS_URS_2023_02/063002000" TargetMode="External" /><Relationship Id="rId19" Type="http://schemas.openxmlformats.org/officeDocument/2006/relationships/hyperlink" Target="https://podminky.urs.cz/item/CS_URS_2023_02/072002000" TargetMode="External" /><Relationship Id="rId20" Type="http://schemas.openxmlformats.org/officeDocument/2006/relationships/hyperlink" Target="https://podminky.urs.cz/item/CS_URS_2023_02/091002000" TargetMode="External" /><Relationship Id="rId21" Type="http://schemas.openxmlformats.org/officeDocument/2006/relationships/hyperlink" Target="https://podminky.urs.cz/item/CS_URS_2023_02/091002000.4" TargetMode="External" /><Relationship Id="rId22" Type="http://schemas.openxmlformats.org/officeDocument/2006/relationships/hyperlink" Target="https://podminky.urs.cz/item/CS_URS_2023_02/091504000" TargetMode="External" /><Relationship Id="rId23" Type="http://schemas.openxmlformats.org/officeDocument/2006/relationships/hyperlink" Target="https://podminky.urs.cz/item/CS_URS_2023_02/091504000.1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2351105" TargetMode="External" /><Relationship Id="rId2" Type="http://schemas.openxmlformats.org/officeDocument/2006/relationships/hyperlink" Target="https://podminky.urs.cz/item/CS_URS_2023_02/171251201" TargetMode="External" /><Relationship Id="rId3" Type="http://schemas.openxmlformats.org/officeDocument/2006/relationships/hyperlink" Target="https://podminky.urs.cz/item/CS_URS_2023_02/171201231" TargetMode="External" /><Relationship Id="rId4" Type="http://schemas.openxmlformats.org/officeDocument/2006/relationships/hyperlink" Target="https://podminky.urs.cz/item/CS_URS_2023_02/171152101" TargetMode="External" /><Relationship Id="rId5" Type="http://schemas.openxmlformats.org/officeDocument/2006/relationships/hyperlink" Target="https://podminky.urs.cz/item/CS_URS_2023_02/171152111" TargetMode="External" /><Relationship Id="rId6" Type="http://schemas.openxmlformats.org/officeDocument/2006/relationships/hyperlink" Target="https://podminky.urs.cz/item/CS_URS_2023_02/181152302" TargetMode="External" /><Relationship Id="rId7" Type="http://schemas.openxmlformats.org/officeDocument/2006/relationships/hyperlink" Target="https://podminky.urs.cz/item/CS_URS_2023_02/182111111" TargetMode="External" /><Relationship Id="rId8" Type="http://schemas.openxmlformats.org/officeDocument/2006/relationships/hyperlink" Target="https://podminky.urs.cz/item/CS_URS_2023_02/182151112" TargetMode="External" /><Relationship Id="rId9" Type="http://schemas.openxmlformats.org/officeDocument/2006/relationships/hyperlink" Target="https://podminky.urs.cz/item/CS_URS_2023_02/181111123" TargetMode="External" /><Relationship Id="rId10" Type="http://schemas.openxmlformats.org/officeDocument/2006/relationships/hyperlink" Target="https://podminky.urs.cz/item/CS_URS_2023_02/181411133" TargetMode="External" /><Relationship Id="rId11" Type="http://schemas.openxmlformats.org/officeDocument/2006/relationships/hyperlink" Target="https://podminky.urs.cz/item/CS_URS_2023_02/211971121" TargetMode="External" /><Relationship Id="rId12" Type="http://schemas.openxmlformats.org/officeDocument/2006/relationships/hyperlink" Target="https://podminky.urs.cz/item/CS_URS_2023_02/212752402" TargetMode="External" /><Relationship Id="rId13" Type="http://schemas.openxmlformats.org/officeDocument/2006/relationships/hyperlink" Target="https://podminky.urs.cz/item/CS_URS_2023_02/564851111" TargetMode="External" /><Relationship Id="rId14" Type="http://schemas.openxmlformats.org/officeDocument/2006/relationships/hyperlink" Target="https://podminky.urs.cz/item/CS_URS_2023_02/565135111" TargetMode="External" /><Relationship Id="rId15" Type="http://schemas.openxmlformats.org/officeDocument/2006/relationships/hyperlink" Target="https://podminky.urs.cz/item/CS_URS_2023_02/573111115" TargetMode="External" /><Relationship Id="rId16" Type="http://schemas.openxmlformats.org/officeDocument/2006/relationships/hyperlink" Target="https://podminky.urs.cz/item/CS_URS_2023_02/573211112" TargetMode="External" /><Relationship Id="rId17" Type="http://schemas.openxmlformats.org/officeDocument/2006/relationships/hyperlink" Target="https://podminky.urs.cz/item/CS_URS_2023_02/577134111" TargetMode="External" /><Relationship Id="rId18" Type="http://schemas.openxmlformats.org/officeDocument/2006/relationships/hyperlink" Target="https://podminky.urs.cz/item/CS_URS_2023_02/899132121" TargetMode="External" /><Relationship Id="rId19" Type="http://schemas.openxmlformats.org/officeDocument/2006/relationships/hyperlink" Target="https://podminky.urs.cz/item/CS_URS_2023_02/914111111" TargetMode="External" /><Relationship Id="rId20" Type="http://schemas.openxmlformats.org/officeDocument/2006/relationships/hyperlink" Target="https://podminky.urs.cz/item/CS_URS_2023_02/914511112" TargetMode="External" /><Relationship Id="rId21" Type="http://schemas.openxmlformats.org/officeDocument/2006/relationships/hyperlink" Target="https://podminky.urs.cz/item/CS_URS_2023_02/916231213" TargetMode="External" /><Relationship Id="rId22" Type="http://schemas.openxmlformats.org/officeDocument/2006/relationships/hyperlink" Target="https://podminky.urs.cz/item/CS_URS_2023_02/919726202" TargetMode="External" /><Relationship Id="rId23" Type="http://schemas.openxmlformats.org/officeDocument/2006/relationships/hyperlink" Target="https://podminky.urs.cz/item/CS_URS_2023_02/919732211" TargetMode="External" /><Relationship Id="rId24" Type="http://schemas.openxmlformats.org/officeDocument/2006/relationships/hyperlink" Target="https://podminky.urs.cz/item/CS_URS_2023_02/919735112" TargetMode="External" /><Relationship Id="rId25" Type="http://schemas.openxmlformats.org/officeDocument/2006/relationships/hyperlink" Target="https://podminky.urs.cz/item/CS_URS_2023_02/966052121" TargetMode="External" /><Relationship Id="rId26" Type="http://schemas.openxmlformats.org/officeDocument/2006/relationships/hyperlink" Target="https://podminky.urs.cz/item/CS_URS_2023_02/966071821" TargetMode="External" /><Relationship Id="rId27" Type="http://schemas.openxmlformats.org/officeDocument/2006/relationships/hyperlink" Target="https://podminky.urs.cz/item/CS_URS_2023_02/997013602" TargetMode="External" /><Relationship Id="rId28" Type="http://schemas.openxmlformats.org/officeDocument/2006/relationships/hyperlink" Target="https://podminky.urs.cz/item/CS_URS_2023_02/998225111" TargetMode="External" /><Relationship Id="rId2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2351105" TargetMode="External" /><Relationship Id="rId2" Type="http://schemas.openxmlformats.org/officeDocument/2006/relationships/hyperlink" Target="https://podminky.urs.cz/item/CS_URS_2023_02/131313701" TargetMode="External" /><Relationship Id="rId3" Type="http://schemas.openxmlformats.org/officeDocument/2006/relationships/hyperlink" Target="https://podminky.urs.cz/item/CS_URS_2023_02/132351102" TargetMode="External" /><Relationship Id="rId4" Type="http://schemas.openxmlformats.org/officeDocument/2006/relationships/hyperlink" Target="https://podminky.urs.cz/item/CS_URS_2023_02/171251201" TargetMode="External" /><Relationship Id="rId5" Type="http://schemas.openxmlformats.org/officeDocument/2006/relationships/hyperlink" Target="https://podminky.urs.cz/item/CS_URS_2023_02/171201231" TargetMode="External" /><Relationship Id="rId6" Type="http://schemas.openxmlformats.org/officeDocument/2006/relationships/hyperlink" Target="https://podminky.urs.cz/item/CS_URS_2023_02/171152101" TargetMode="External" /><Relationship Id="rId7" Type="http://schemas.openxmlformats.org/officeDocument/2006/relationships/hyperlink" Target="https://podminky.urs.cz/item/CS_URS_2023_02/171152111" TargetMode="External" /><Relationship Id="rId8" Type="http://schemas.openxmlformats.org/officeDocument/2006/relationships/hyperlink" Target="https://podminky.urs.cz/item/CS_URS_2023_02/175151101" TargetMode="External" /><Relationship Id="rId9" Type="http://schemas.openxmlformats.org/officeDocument/2006/relationships/hyperlink" Target="https://podminky.urs.cz/item/CS_URS_2023_02/181152302" TargetMode="External" /><Relationship Id="rId10" Type="http://schemas.openxmlformats.org/officeDocument/2006/relationships/hyperlink" Target="https://podminky.urs.cz/item/CS_URS_2023_02/182111111" TargetMode="External" /><Relationship Id="rId11" Type="http://schemas.openxmlformats.org/officeDocument/2006/relationships/hyperlink" Target="https://podminky.urs.cz/item/CS_URS_2023_02/182151112" TargetMode="External" /><Relationship Id="rId12" Type="http://schemas.openxmlformats.org/officeDocument/2006/relationships/hyperlink" Target="https://podminky.urs.cz/item/CS_URS_2023_02/181111123" TargetMode="External" /><Relationship Id="rId13" Type="http://schemas.openxmlformats.org/officeDocument/2006/relationships/hyperlink" Target="https://podminky.urs.cz/item/CS_URS_2023_02/181411133" TargetMode="External" /><Relationship Id="rId14" Type="http://schemas.openxmlformats.org/officeDocument/2006/relationships/hyperlink" Target="https://podminky.urs.cz/item/CS_URS_2023_02/211971121" TargetMode="External" /><Relationship Id="rId15" Type="http://schemas.openxmlformats.org/officeDocument/2006/relationships/hyperlink" Target="https://podminky.urs.cz/item/CS_URS_2023_02/212752402" TargetMode="External" /><Relationship Id="rId16" Type="http://schemas.openxmlformats.org/officeDocument/2006/relationships/hyperlink" Target="https://podminky.urs.cz/item/CS_URS_2023_02/275313911" TargetMode="External" /><Relationship Id="rId17" Type="http://schemas.openxmlformats.org/officeDocument/2006/relationships/hyperlink" Target="https://podminky.urs.cz/item/CS_URS_2023_02/275351121" TargetMode="External" /><Relationship Id="rId18" Type="http://schemas.openxmlformats.org/officeDocument/2006/relationships/hyperlink" Target="https://podminky.urs.cz/item/CS_URS_2023_02/275351122" TargetMode="External" /><Relationship Id="rId19" Type="http://schemas.openxmlformats.org/officeDocument/2006/relationships/hyperlink" Target="https://podminky.urs.cz/item/CS_URS_2023_02/317351101" TargetMode="External" /><Relationship Id="rId20" Type="http://schemas.openxmlformats.org/officeDocument/2006/relationships/hyperlink" Target="https://podminky.urs.cz/item/CS_URS_2023_02/317351102" TargetMode="External" /><Relationship Id="rId21" Type="http://schemas.openxmlformats.org/officeDocument/2006/relationships/hyperlink" Target="https://podminky.urs.cz/item/CS_URS_2023_02/389121111" TargetMode="External" /><Relationship Id="rId22" Type="http://schemas.openxmlformats.org/officeDocument/2006/relationships/hyperlink" Target="https://podminky.urs.cz/item/CS_URS_2023_02/451572111" TargetMode="External" /><Relationship Id="rId23" Type="http://schemas.openxmlformats.org/officeDocument/2006/relationships/hyperlink" Target="https://podminky.urs.cz/item/CS_URS_2023_02/451573111" TargetMode="External" /><Relationship Id="rId24" Type="http://schemas.openxmlformats.org/officeDocument/2006/relationships/hyperlink" Target="https://podminky.urs.cz/item/CS_URS_2023_02/452311131" TargetMode="External" /><Relationship Id="rId25" Type="http://schemas.openxmlformats.org/officeDocument/2006/relationships/hyperlink" Target="https://podminky.urs.cz/item/CS_URS_2023_02/452312151" TargetMode="External" /><Relationship Id="rId26" Type="http://schemas.openxmlformats.org/officeDocument/2006/relationships/hyperlink" Target="https://podminky.urs.cz/item/CS_URS_2023_02/452313151" TargetMode="External" /><Relationship Id="rId27" Type="http://schemas.openxmlformats.org/officeDocument/2006/relationships/hyperlink" Target="https://podminky.urs.cz/item/CS_URS_2023_02/452321172" TargetMode="External" /><Relationship Id="rId28" Type="http://schemas.openxmlformats.org/officeDocument/2006/relationships/hyperlink" Target="https://podminky.urs.cz/item/CS_URS_2023_02/452368211" TargetMode="External" /><Relationship Id="rId29" Type="http://schemas.openxmlformats.org/officeDocument/2006/relationships/hyperlink" Target="https://podminky.urs.cz/item/CS_URS_2023_02/463212111" TargetMode="External" /><Relationship Id="rId30" Type="http://schemas.openxmlformats.org/officeDocument/2006/relationships/hyperlink" Target="https://podminky.urs.cz/item/CS_URS_2023_02/465513227" TargetMode="External" /><Relationship Id="rId31" Type="http://schemas.openxmlformats.org/officeDocument/2006/relationships/hyperlink" Target="https://podminky.urs.cz/item/CS_URS_2023_02/564851111" TargetMode="External" /><Relationship Id="rId32" Type="http://schemas.openxmlformats.org/officeDocument/2006/relationships/hyperlink" Target="https://podminky.urs.cz/item/CS_URS_2023_02/565135111" TargetMode="External" /><Relationship Id="rId33" Type="http://schemas.openxmlformats.org/officeDocument/2006/relationships/hyperlink" Target="https://podminky.urs.cz/item/CS_URS_2023_02/573111115" TargetMode="External" /><Relationship Id="rId34" Type="http://schemas.openxmlformats.org/officeDocument/2006/relationships/hyperlink" Target="https://podminky.urs.cz/item/CS_URS_2023_02/573211112" TargetMode="External" /><Relationship Id="rId35" Type="http://schemas.openxmlformats.org/officeDocument/2006/relationships/hyperlink" Target="https://podminky.urs.cz/item/CS_URS_2023_02/577134111" TargetMode="External" /><Relationship Id="rId36" Type="http://schemas.openxmlformats.org/officeDocument/2006/relationships/hyperlink" Target="https://podminky.urs.cz/item/CS_URS_2023_02/871265231" TargetMode="External" /><Relationship Id="rId37" Type="http://schemas.openxmlformats.org/officeDocument/2006/relationships/hyperlink" Target="https://podminky.urs.cz/item/CS_URS_2023_02/899132121" TargetMode="External" /><Relationship Id="rId38" Type="http://schemas.openxmlformats.org/officeDocument/2006/relationships/hyperlink" Target="https://podminky.urs.cz/item/CS_URS_2023_02/914111111" TargetMode="External" /><Relationship Id="rId39" Type="http://schemas.openxmlformats.org/officeDocument/2006/relationships/hyperlink" Target="https://podminky.urs.cz/item/CS_URS_2023_02/914511112" TargetMode="External" /><Relationship Id="rId40" Type="http://schemas.openxmlformats.org/officeDocument/2006/relationships/hyperlink" Target="https://podminky.urs.cz/item/CS_URS_2023_02/916231213" TargetMode="External" /><Relationship Id="rId41" Type="http://schemas.openxmlformats.org/officeDocument/2006/relationships/hyperlink" Target="https://podminky.urs.cz/item/CS_URS_2023_02/919441211" TargetMode="External" /><Relationship Id="rId42" Type="http://schemas.openxmlformats.org/officeDocument/2006/relationships/hyperlink" Target="https://podminky.urs.cz/item/CS_URS_2023_02/919551113" TargetMode="External" /><Relationship Id="rId43" Type="http://schemas.openxmlformats.org/officeDocument/2006/relationships/hyperlink" Target="https://podminky.urs.cz/item/CS_URS_2023_02/919726202" TargetMode="External" /><Relationship Id="rId44" Type="http://schemas.openxmlformats.org/officeDocument/2006/relationships/hyperlink" Target="https://podminky.urs.cz/item/CS_URS_2023_02/919732211" TargetMode="External" /><Relationship Id="rId45" Type="http://schemas.openxmlformats.org/officeDocument/2006/relationships/hyperlink" Target="https://podminky.urs.cz/item/CS_URS_2023_02/919735112" TargetMode="External" /><Relationship Id="rId46" Type="http://schemas.openxmlformats.org/officeDocument/2006/relationships/hyperlink" Target="https://podminky.urs.cz/item/CS_URS_2023_02/935113111" TargetMode="External" /><Relationship Id="rId47" Type="http://schemas.openxmlformats.org/officeDocument/2006/relationships/hyperlink" Target="https://podminky.urs.cz/item/CS_URS_2023_02/998225111" TargetMode="External" /><Relationship Id="rId48" Type="http://schemas.openxmlformats.org/officeDocument/2006/relationships/hyperlink" Target="https://podminky.urs.cz/item/CS_URS_2023_02/711112001" TargetMode="External" /><Relationship Id="rId49" Type="http://schemas.openxmlformats.org/officeDocument/2006/relationships/hyperlink" Target="https://podminky.urs.cz/item/CS_URS_2023_02/711112011" TargetMode="External" /><Relationship Id="rId50" Type="http://schemas.openxmlformats.org/officeDocument/2006/relationships/hyperlink" Target="https://podminky.urs.cz/item/CS_URS_2023_02/998767101" TargetMode="External" /><Relationship Id="rId5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2351105" TargetMode="External" /><Relationship Id="rId2" Type="http://schemas.openxmlformats.org/officeDocument/2006/relationships/hyperlink" Target="https://podminky.urs.cz/item/CS_URS_2023_02/131313701" TargetMode="External" /><Relationship Id="rId3" Type="http://schemas.openxmlformats.org/officeDocument/2006/relationships/hyperlink" Target="https://podminky.urs.cz/item/CS_URS_2023_02/171251201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171152101" TargetMode="External" /><Relationship Id="rId6" Type="http://schemas.openxmlformats.org/officeDocument/2006/relationships/hyperlink" Target="https://podminky.urs.cz/item/CS_URS_2023_02/171152111" TargetMode="External" /><Relationship Id="rId7" Type="http://schemas.openxmlformats.org/officeDocument/2006/relationships/hyperlink" Target="https://podminky.urs.cz/item/CS_URS_2023_02/181152302" TargetMode="External" /><Relationship Id="rId8" Type="http://schemas.openxmlformats.org/officeDocument/2006/relationships/hyperlink" Target="https://podminky.urs.cz/item/CS_URS_2023_02/182111111" TargetMode="External" /><Relationship Id="rId9" Type="http://schemas.openxmlformats.org/officeDocument/2006/relationships/hyperlink" Target="https://podminky.urs.cz/item/CS_URS_2023_02/182151112" TargetMode="External" /><Relationship Id="rId10" Type="http://schemas.openxmlformats.org/officeDocument/2006/relationships/hyperlink" Target="https://podminky.urs.cz/item/CS_URS_2023_02/181111123" TargetMode="External" /><Relationship Id="rId11" Type="http://schemas.openxmlformats.org/officeDocument/2006/relationships/hyperlink" Target="https://podminky.urs.cz/item/CS_URS_2023_02/181411133" TargetMode="External" /><Relationship Id="rId12" Type="http://schemas.openxmlformats.org/officeDocument/2006/relationships/hyperlink" Target="https://podminky.urs.cz/item/CS_URS_2023_02/212532111" TargetMode="External" /><Relationship Id="rId13" Type="http://schemas.openxmlformats.org/officeDocument/2006/relationships/hyperlink" Target="https://podminky.urs.cz/item/CS_URS_2023_02/212755214" TargetMode="External" /><Relationship Id="rId14" Type="http://schemas.openxmlformats.org/officeDocument/2006/relationships/hyperlink" Target="https://podminky.urs.cz/item/CS_URS_2023_02/275313911" TargetMode="External" /><Relationship Id="rId15" Type="http://schemas.openxmlformats.org/officeDocument/2006/relationships/hyperlink" Target="https://podminky.urs.cz/item/CS_URS_2023_02/275351121" TargetMode="External" /><Relationship Id="rId16" Type="http://schemas.openxmlformats.org/officeDocument/2006/relationships/hyperlink" Target="https://podminky.urs.cz/item/CS_URS_2023_02/275351122" TargetMode="External" /><Relationship Id="rId17" Type="http://schemas.openxmlformats.org/officeDocument/2006/relationships/hyperlink" Target="https://podminky.urs.cz/item/CS_URS_2023_02/327111155" TargetMode="External" /><Relationship Id="rId18" Type="http://schemas.openxmlformats.org/officeDocument/2006/relationships/hyperlink" Target="https://podminky.urs.cz/item/CS_URS_2023_02/327501111" TargetMode="External" /><Relationship Id="rId19" Type="http://schemas.openxmlformats.org/officeDocument/2006/relationships/hyperlink" Target="https://podminky.urs.cz/item/CS_URS_2023_02/339921132" TargetMode="External" /><Relationship Id="rId20" Type="http://schemas.openxmlformats.org/officeDocument/2006/relationships/hyperlink" Target="https://podminky.urs.cz/item/CS_URS_2023_02/463212111" TargetMode="External" /><Relationship Id="rId21" Type="http://schemas.openxmlformats.org/officeDocument/2006/relationships/hyperlink" Target="https://podminky.urs.cz/item/CS_URS_2023_02/564851111" TargetMode="External" /><Relationship Id="rId22" Type="http://schemas.openxmlformats.org/officeDocument/2006/relationships/hyperlink" Target="https://podminky.urs.cz/item/CS_URS_2023_02/565135111" TargetMode="External" /><Relationship Id="rId23" Type="http://schemas.openxmlformats.org/officeDocument/2006/relationships/hyperlink" Target="https://podminky.urs.cz/item/CS_URS_2023_02/573111115" TargetMode="External" /><Relationship Id="rId24" Type="http://schemas.openxmlformats.org/officeDocument/2006/relationships/hyperlink" Target="https://podminky.urs.cz/item/CS_URS_2023_02/573211112" TargetMode="External" /><Relationship Id="rId25" Type="http://schemas.openxmlformats.org/officeDocument/2006/relationships/hyperlink" Target="https://podminky.urs.cz/item/CS_URS_2023_02/577134111" TargetMode="External" /><Relationship Id="rId26" Type="http://schemas.openxmlformats.org/officeDocument/2006/relationships/hyperlink" Target="https://podminky.urs.cz/item/CS_URS_2023_02/899132121" TargetMode="External" /><Relationship Id="rId27" Type="http://schemas.openxmlformats.org/officeDocument/2006/relationships/hyperlink" Target="https://podminky.urs.cz/item/CS_URS_2023_02/914111111" TargetMode="External" /><Relationship Id="rId28" Type="http://schemas.openxmlformats.org/officeDocument/2006/relationships/hyperlink" Target="https://podminky.urs.cz/item/CS_URS_2023_02/914511112" TargetMode="External" /><Relationship Id="rId29" Type="http://schemas.openxmlformats.org/officeDocument/2006/relationships/hyperlink" Target="https://podminky.urs.cz/item/CS_URS_2023_02/916231213" TargetMode="External" /><Relationship Id="rId30" Type="http://schemas.openxmlformats.org/officeDocument/2006/relationships/hyperlink" Target="https://podminky.urs.cz/item/CS_URS_2023_02/916241213" TargetMode="External" /><Relationship Id="rId31" Type="http://schemas.openxmlformats.org/officeDocument/2006/relationships/hyperlink" Target="https://podminky.urs.cz/item/CS_URS_2023_02/919726202" TargetMode="External" /><Relationship Id="rId32" Type="http://schemas.openxmlformats.org/officeDocument/2006/relationships/hyperlink" Target="https://podminky.urs.cz/item/CS_URS_2023_02/919732211" TargetMode="External" /><Relationship Id="rId33" Type="http://schemas.openxmlformats.org/officeDocument/2006/relationships/hyperlink" Target="https://podminky.urs.cz/item/CS_URS_2023_02/919735112" TargetMode="External" /><Relationship Id="rId34" Type="http://schemas.openxmlformats.org/officeDocument/2006/relationships/hyperlink" Target="https://podminky.urs.cz/item/CS_URS_2023_02/998225111" TargetMode="External" /><Relationship Id="rId35" Type="http://schemas.openxmlformats.org/officeDocument/2006/relationships/hyperlink" Target="https://podminky.urs.cz/item/CS_URS_2023_02/711161273" TargetMode="External" /><Relationship Id="rId36" Type="http://schemas.openxmlformats.org/officeDocument/2006/relationships/hyperlink" Target="https://podminky.urs.cz/item/CS_URS_2023_02/998767101" TargetMode="External" /><Relationship Id="rId3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3" TargetMode="External" /><Relationship Id="rId2" Type="http://schemas.openxmlformats.org/officeDocument/2006/relationships/hyperlink" Target="https://podminky.urs.cz/item/CS_URS_2023_02/162301501" TargetMode="External" /><Relationship Id="rId3" Type="http://schemas.openxmlformats.org/officeDocument/2006/relationships/hyperlink" Target="https://podminky.urs.cz/item/CS_URS_2023_02/112101101" TargetMode="External" /><Relationship Id="rId4" Type="http://schemas.openxmlformats.org/officeDocument/2006/relationships/hyperlink" Target="https://podminky.urs.cz/item/CS_URS_2023_02/112251101" TargetMode="External" /><Relationship Id="rId5" Type="http://schemas.openxmlformats.org/officeDocument/2006/relationships/hyperlink" Target="https://podminky.urs.cz/item/CS_URS_2023_02/111211231" TargetMode="External" /><Relationship Id="rId6" Type="http://schemas.openxmlformats.org/officeDocument/2006/relationships/hyperlink" Target="https://podminky.urs.cz/item/CS_URS_2023_02/162201401" TargetMode="External" /><Relationship Id="rId7" Type="http://schemas.openxmlformats.org/officeDocument/2006/relationships/hyperlink" Target="https://podminky.urs.cz/item/CS_URS_2023_02/162201411" TargetMode="External" /><Relationship Id="rId8" Type="http://schemas.openxmlformats.org/officeDocument/2006/relationships/hyperlink" Target="https://podminky.urs.cz/item/CS_URS_2023_02/162201421" TargetMode="External" /><Relationship Id="rId9" Type="http://schemas.openxmlformats.org/officeDocument/2006/relationships/hyperlink" Target="https://podminky.urs.cz/item/CS_URS_2023_02/112101102" TargetMode="External" /><Relationship Id="rId10" Type="http://schemas.openxmlformats.org/officeDocument/2006/relationships/hyperlink" Target="https://podminky.urs.cz/item/CS_URS_2023_02/112251102" TargetMode="External" /><Relationship Id="rId11" Type="http://schemas.openxmlformats.org/officeDocument/2006/relationships/hyperlink" Target="https://podminky.urs.cz/item/CS_URS_2023_02/111211232" TargetMode="External" /><Relationship Id="rId12" Type="http://schemas.openxmlformats.org/officeDocument/2006/relationships/hyperlink" Target="https://podminky.urs.cz/item/CS_URS_2023_02/162201402" TargetMode="External" /><Relationship Id="rId13" Type="http://schemas.openxmlformats.org/officeDocument/2006/relationships/hyperlink" Target="https://podminky.urs.cz/item/CS_URS_2023_02/162201412" TargetMode="External" /><Relationship Id="rId14" Type="http://schemas.openxmlformats.org/officeDocument/2006/relationships/hyperlink" Target="https://podminky.urs.cz/item/CS_URS_2023_02/162201422" TargetMode="External" /><Relationship Id="rId1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351104" TargetMode="External" /><Relationship Id="rId2" Type="http://schemas.openxmlformats.org/officeDocument/2006/relationships/hyperlink" Target="https://podminky.urs.cz/item/CS_URS_2023_02/171251201" TargetMode="External" /><Relationship Id="rId3" Type="http://schemas.openxmlformats.org/officeDocument/2006/relationships/hyperlink" Target="https://podminky.urs.cz/item/CS_URS_2023_02/171201231" TargetMode="External" /><Relationship Id="rId4" Type="http://schemas.openxmlformats.org/officeDocument/2006/relationships/hyperlink" Target="https://podminky.urs.cz/item/CS_URS_2023_02/175151101" TargetMode="External" /><Relationship Id="rId5" Type="http://schemas.openxmlformats.org/officeDocument/2006/relationships/hyperlink" Target="https://podminky.urs.cz/item/CS_URS_2023_02/451572111" TargetMode="External" /><Relationship Id="rId6" Type="http://schemas.openxmlformats.org/officeDocument/2006/relationships/hyperlink" Target="https://podminky.urs.cz/item/CS_URS_2023_02/742110021" TargetMode="External" /><Relationship Id="rId7" Type="http://schemas.openxmlformats.org/officeDocument/2006/relationships/hyperlink" Target="https://podminky.urs.cz/item/CS_URS_2023_02/460791212" TargetMode="External" /><Relationship Id="rId8" Type="http://schemas.openxmlformats.org/officeDocument/2006/relationships/hyperlink" Target="https://podminky.urs.cz/item/CS_URS_2023_02/460531111" TargetMode="External" /><Relationship Id="rId9" Type="http://schemas.openxmlformats.org/officeDocument/2006/relationships/hyperlink" Target="https://podminky.urs.cz/item/CS_URS_2023_02/460932122" TargetMode="External" /><Relationship Id="rId10" Type="http://schemas.openxmlformats.org/officeDocument/2006/relationships/hyperlink" Target="https://podminky.urs.cz/item/CS_URS_2023_02/469981111" TargetMode="External" /><Relationship Id="rId1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2022-000085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CYKLOSTEZKA R05 UL. 5.KVĚTNA - HL. NÁDRAŽÍ, JIHLAVA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23. 10. 2024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PROfi Jihlava spol. s 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Zbytovská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ROUND(AG55+AG56+SUM(AG60:AG62),2)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ROUND(AS55+AS56+SUM(AS60:AS62),2)</f>
        <v>0</v>
      </c>
      <c r="AT54" s="108">
        <f>ROUND(SUM(AV54:AW54),2)</f>
        <v>0</v>
      </c>
      <c r="AU54" s="109">
        <f>ROUND(AU55+AU56+SUM(AU60:AU62),5)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ROUND(AZ55+AZ56+SUM(AZ60:AZ62),2)</f>
        <v>0</v>
      </c>
      <c r="BA54" s="108">
        <f>ROUND(BA55+BA56+SUM(BA60:BA62),2)</f>
        <v>0</v>
      </c>
      <c r="BB54" s="108">
        <f>ROUND(BB55+BB56+SUM(BB60:BB62),2)</f>
        <v>0</v>
      </c>
      <c r="BC54" s="108">
        <f>ROUND(BC55+BC56+SUM(BC60:BC62),2)</f>
        <v>0</v>
      </c>
      <c r="BD54" s="110">
        <f>ROUND(BD55+BD56+SUM(BD60:BD62),2)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001 - VEDLEJŠÍ ROZPOČT...'!J30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001 - VEDLEJŠÍ ROZPOČT...'!P86</f>
        <v>0</v>
      </c>
      <c r="AV55" s="122">
        <f>'SO 001 - VEDLEJŠÍ ROZPOČT...'!J33</f>
        <v>0</v>
      </c>
      <c r="AW55" s="122">
        <f>'SO 001 - VEDLEJŠÍ ROZPOČT...'!J34</f>
        <v>0</v>
      </c>
      <c r="AX55" s="122">
        <f>'SO 001 - VEDLEJŠÍ ROZPOČT...'!J35</f>
        <v>0</v>
      </c>
      <c r="AY55" s="122">
        <f>'SO 001 - VEDLEJŠÍ ROZPOČT...'!J36</f>
        <v>0</v>
      </c>
      <c r="AZ55" s="122">
        <f>'SO 001 - VEDLEJŠÍ ROZPOČT...'!F33</f>
        <v>0</v>
      </c>
      <c r="BA55" s="122">
        <f>'SO 001 - VEDLEJŠÍ ROZPOČT...'!F34</f>
        <v>0</v>
      </c>
      <c r="BB55" s="122">
        <f>'SO 001 - VEDLEJŠÍ ROZPOČT...'!F35</f>
        <v>0</v>
      </c>
      <c r="BC55" s="122">
        <f>'SO 001 - VEDLEJŠÍ ROZPOČT...'!F36</f>
        <v>0</v>
      </c>
      <c r="BD55" s="124">
        <f>'SO 001 - VEDLEJŠÍ ROZPOČT...'!F37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7"/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ROUND(SUM(AG57:AG59),2)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89</v>
      </c>
      <c r="AR56" s="120"/>
      <c r="AS56" s="121">
        <f>ROUND(SUM(AS57:AS59),2)</f>
        <v>0</v>
      </c>
      <c r="AT56" s="122">
        <f>ROUND(SUM(AV56:AW56),2)</f>
        <v>0</v>
      </c>
      <c r="AU56" s="123">
        <f>ROUND(SUM(AU57:AU59),5)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ROUND(SUM(AZ57:AZ59),2)</f>
        <v>0</v>
      </c>
      <c r="BA56" s="122">
        <f>ROUND(SUM(BA57:BA59),2)</f>
        <v>0</v>
      </c>
      <c r="BB56" s="122">
        <f>ROUND(SUM(BB57:BB59),2)</f>
        <v>0</v>
      </c>
      <c r="BC56" s="122">
        <f>ROUND(SUM(BC57:BC59),2)</f>
        <v>0</v>
      </c>
      <c r="BD56" s="124">
        <f>ROUND(SUM(BD57:BD59),2)</f>
        <v>0</v>
      </c>
      <c r="BE56" s="7"/>
      <c r="BS56" s="125" t="s">
        <v>75</v>
      </c>
      <c r="BT56" s="125" t="s">
        <v>84</v>
      </c>
      <c r="BU56" s="125" t="s">
        <v>77</v>
      </c>
      <c r="BV56" s="125" t="s">
        <v>78</v>
      </c>
      <c r="BW56" s="125" t="s">
        <v>90</v>
      </c>
      <c r="BX56" s="125" t="s">
        <v>5</v>
      </c>
      <c r="CL56" s="125" t="s">
        <v>19</v>
      </c>
      <c r="CM56" s="125" t="s">
        <v>86</v>
      </c>
    </row>
    <row r="57" s="4" customFormat="1" ht="23.25" customHeight="1">
      <c r="A57" s="113" t="s">
        <v>80</v>
      </c>
      <c r="B57" s="65"/>
      <c r="C57" s="127"/>
      <c r="D57" s="127"/>
      <c r="E57" s="128" t="s">
        <v>91</v>
      </c>
      <c r="F57" s="128"/>
      <c r="G57" s="128"/>
      <c r="H57" s="128"/>
      <c r="I57" s="128"/>
      <c r="J57" s="127"/>
      <c r="K57" s="128" t="s">
        <v>92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101.1 - CYKLOSTEZKA KM...'!J32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93</v>
      </c>
      <c r="AR57" s="67"/>
      <c r="AS57" s="131">
        <v>0</v>
      </c>
      <c r="AT57" s="132">
        <f>ROUND(SUM(AV57:AW57),2)</f>
        <v>0</v>
      </c>
      <c r="AU57" s="133">
        <f>'SO 101.1 - CYKLOSTEZKA KM...'!P93</f>
        <v>0</v>
      </c>
      <c r="AV57" s="132">
        <f>'SO 101.1 - CYKLOSTEZKA KM...'!J35</f>
        <v>0</v>
      </c>
      <c r="AW57" s="132">
        <f>'SO 101.1 - CYKLOSTEZKA KM...'!J36</f>
        <v>0</v>
      </c>
      <c r="AX57" s="132">
        <f>'SO 101.1 - CYKLOSTEZKA KM...'!J37</f>
        <v>0</v>
      </c>
      <c r="AY57" s="132">
        <f>'SO 101.1 - CYKLOSTEZKA KM...'!J38</f>
        <v>0</v>
      </c>
      <c r="AZ57" s="132">
        <f>'SO 101.1 - CYKLOSTEZKA KM...'!F35</f>
        <v>0</v>
      </c>
      <c r="BA57" s="132">
        <f>'SO 101.1 - CYKLOSTEZKA KM...'!F36</f>
        <v>0</v>
      </c>
      <c r="BB57" s="132">
        <f>'SO 101.1 - CYKLOSTEZKA KM...'!F37</f>
        <v>0</v>
      </c>
      <c r="BC57" s="132">
        <f>'SO 101.1 - CYKLOSTEZKA KM...'!F38</f>
        <v>0</v>
      </c>
      <c r="BD57" s="134">
        <f>'SO 101.1 - CYKLOSTEZKA KM...'!F39</f>
        <v>0</v>
      </c>
      <c r="BE57" s="4"/>
      <c r="BT57" s="135" t="s">
        <v>86</v>
      </c>
      <c r="BV57" s="135" t="s">
        <v>78</v>
      </c>
      <c r="BW57" s="135" t="s">
        <v>94</v>
      </c>
      <c r="BX57" s="135" t="s">
        <v>90</v>
      </c>
      <c r="CL57" s="135" t="s">
        <v>19</v>
      </c>
    </row>
    <row r="58" s="4" customFormat="1" ht="23.25" customHeight="1">
      <c r="A58" s="113" t="s">
        <v>80</v>
      </c>
      <c r="B58" s="65"/>
      <c r="C58" s="127"/>
      <c r="D58" s="127"/>
      <c r="E58" s="128" t="s">
        <v>95</v>
      </c>
      <c r="F58" s="128"/>
      <c r="G58" s="128"/>
      <c r="H58" s="128"/>
      <c r="I58" s="128"/>
      <c r="J58" s="127"/>
      <c r="K58" s="128" t="s">
        <v>96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101.2 - CYKLOSTEZKA KM...'!J32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93</v>
      </c>
      <c r="AR58" s="67"/>
      <c r="AS58" s="131">
        <v>0</v>
      </c>
      <c r="AT58" s="132">
        <f>ROUND(SUM(AV58:AW58),2)</f>
        <v>0</v>
      </c>
      <c r="AU58" s="133">
        <f>'SO 101.2 - CYKLOSTEZKA KM...'!P97</f>
        <v>0</v>
      </c>
      <c r="AV58" s="132">
        <f>'SO 101.2 - CYKLOSTEZKA KM...'!J35</f>
        <v>0</v>
      </c>
      <c r="AW58" s="132">
        <f>'SO 101.2 - CYKLOSTEZKA KM...'!J36</f>
        <v>0</v>
      </c>
      <c r="AX58" s="132">
        <f>'SO 101.2 - CYKLOSTEZKA KM...'!J37</f>
        <v>0</v>
      </c>
      <c r="AY58" s="132">
        <f>'SO 101.2 - CYKLOSTEZKA KM...'!J38</f>
        <v>0</v>
      </c>
      <c r="AZ58" s="132">
        <f>'SO 101.2 - CYKLOSTEZKA KM...'!F35</f>
        <v>0</v>
      </c>
      <c r="BA58" s="132">
        <f>'SO 101.2 - CYKLOSTEZKA KM...'!F36</f>
        <v>0</v>
      </c>
      <c r="BB58" s="132">
        <f>'SO 101.2 - CYKLOSTEZKA KM...'!F37</f>
        <v>0</v>
      </c>
      <c r="BC58" s="132">
        <f>'SO 101.2 - CYKLOSTEZKA KM...'!F38</f>
        <v>0</v>
      </c>
      <c r="BD58" s="134">
        <f>'SO 101.2 - CYKLOSTEZKA KM...'!F39</f>
        <v>0</v>
      </c>
      <c r="BE58" s="4"/>
      <c r="BT58" s="135" t="s">
        <v>86</v>
      </c>
      <c r="BV58" s="135" t="s">
        <v>78</v>
      </c>
      <c r="BW58" s="135" t="s">
        <v>97</v>
      </c>
      <c r="BX58" s="135" t="s">
        <v>90</v>
      </c>
      <c r="CL58" s="135" t="s">
        <v>19</v>
      </c>
    </row>
    <row r="59" s="4" customFormat="1" ht="23.25" customHeight="1">
      <c r="A59" s="113" t="s">
        <v>80</v>
      </c>
      <c r="B59" s="65"/>
      <c r="C59" s="127"/>
      <c r="D59" s="127"/>
      <c r="E59" s="128" t="s">
        <v>98</v>
      </c>
      <c r="F59" s="128"/>
      <c r="G59" s="128"/>
      <c r="H59" s="128"/>
      <c r="I59" s="128"/>
      <c r="J59" s="127"/>
      <c r="K59" s="128" t="s">
        <v>99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101.3 - CYKLOSTEZKA KM...'!J32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93</v>
      </c>
      <c r="AR59" s="67"/>
      <c r="AS59" s="131">
        <v>0</v>
      </c>
      <c r="AT59" s="132">
        <f>ROUND(SUM(AV59:AW59),2)</f>
        <v>0</v>
      </c>
      <c r="AU59" s="133">
        <f>'SO 101.3 - CYKLOSTEZKA KM...'!P97</f>
        <v>0</v>
      </c>
      <c r="AV59" s="132">
        <f>'SO 101.3 - CYKLOSTEZKA KM...'!J35</f>
        <v>0</v>
      </c>
      <c r="AW59" s="132">
        <f>'SO 101.3 - CYKLOSTEZKA KM...'!J36</f>
        <v>0</v>
      </c>
      <c r="AX59" s="132">
        <f>'SO 101.3 - CYKLOSTEZKA KM...'!J37</f>
        <v>0</v>
      </c>
      <c r="AY59" s="132">
        <f>'SO 101.3 - CYKLOSTEZKA KM...'!J38</f>
        <v>0</v>
      </c>
      <c r="AZ59" s="132">
        <f>'SO 101.3 - CYKLOSTEZKA KM...'!F35</f>
        <v>0</v>
      </c>
      <c r="BA59" s="132">
        <f>'SO 101.3 - CYKLOSTEZKA KM...'!F36</f>
        <v>0</v>
      </c>
      <c r="BB59" s="132">
        <f>'SO 101.3 - CYKLOSTEZKA KM...'!F37</f>
        <v>0</v>
      </c>
      <c r="BC59" s="132">
        <f>'SO 101.3 - CYKLOSTEZKA KM...'!F38</f>
        <v>0</v>
      </c>
      <c r="BD59" s="134">
        <f>'SO 101.3 - CYKLOSTEZKA KM...'!F39</f>
        <v>0</v>
      </c>
      <c r="BE59" s="4"/>
      <c r="BT59" s="135" t="s">
        <v>86</v>
      </c>
      <c r="BV59" s="135" t="s">
        <v>78</v>
      </c>
      <c r="BW59" s="135" t="s">
        <v>100</v>
      </c>
      <c r="BX59" s="135" t="s">
        <v>90</v>
      </c>
      <c r="CL59" s="135" t="s">
        <v>19</v>
      </c>
    </row>
    <row r="60" s="7" customFormat="1" ht="16.5" customHeight="1">
      <c r="A60" s="113" t="s">
        <v>80</v>
      </c>
      <c r="B60" s="114"/>
      <c r="C60" s="115"/>
      <c r="D60" s="116" t="s">
        <v>101</v>
      </c>
      <c r="E60" s="116"/>
      <c r="F60" s="116"/>
      <c r="G60" s="116"/>
      <c r="H60" s="116"/>
      <c r="I60" s="117"/>
      <c r="J60" s="116" t="s">
        <v>102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106 - KÁCENÍ'!J30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89</v>
      </c>
      <c r="AR60" s="120"/>
      <c r="AS60" s="121">
        <v>0</v>
      </c>
      <c r="AT60" s="122">
        <f>ROUND(SUM(AV60:AW60),2)</f>
        <v>0</v>
      </c>
      <c r="AU60" s="123">
        <f>'SO 106 - KÁCENÍ'!P81</f>
        <v>0</v>
      </c>
      <c r="AV60" s="122">
        <f>'SO 106 - KÁCENÍ'!J33</f>
        <v>0</v>
      </c>
      <c r="AW60" s="122">
        <f>'SO 106 - KÁCENÍ'!J34</f>
        <v>0</v>
      </c>
      <c r="AX60" s="122">
        <f>'SO 106 - KÁCENÍ'!J35</f>
        <v>0</v>
      </c>
      <c r="AY60" s="122">
        <f>'SO 106 - KÁCENÍ'!J36</f>
        <v>0</v>
      </c>
      <c r="AZ60" s="122">
        <f>'SO 106 - KÁCENÍ'!F33</f>
        <v>0</v>
      </c>
      <c r="BA60" s="122">
        <f>'SO 106 - KÁCENÍ'!F34</f>
        <v>0</v>
      </c>
      <c r="BB60" s="122">
        <f>'SO 106 - KÁCENÍ'!F35</f>
        <v>0</v>
      </c>
      <c r="BC60" s="122">
        <f>'SO 106 - KÁCENÍ'!F36</f>
        <v>0</v>
      </c>
      <c r="BD60" s="124">
        <f>'SO 106 - KÁCENÍ'!F37</f>
        <v>0</v>
      </c>
      <c r="BE60" s="7"/>
      <c r="BT60" s="125" t="s">
        <v>84</v>
      </c>
      <c r="BV60" s="125" t="s">
        <v>78</v>
      </c>
      <c r="BW60" s="125" t="s">
        <v>103</v>
      </c>
      <c r="BX60" s="125" t="s">
        <v>5</v>
      </c>
      <c r="CL60" s="125" t="s">
        <v>19</v>
      </c>
      <c r="CM60" s="125" t="s">
        <v>86</v>
      </c>
    </row>
    <row r="61" s="7" customFormat="1" ht="16.5" customHeight="1">
      <c r="A61" s="113" t="s">
        <v>80</v>
      </c>
      <c r="B61" s="114"/>
      <c r="C61" s="115"/>
      <c r="D61" s="116" t="s">
        <v>104</v>
      </c>
      <c r="E61" s="116"/>
      <c r="F61" s="116"/>
      <c r="G61" s="116"/>
      <c r="H61" s="116"/>
      <c r="I61" s="117"/>
      <c r="J61" s="116" t="s">
        <v>105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401 - VEŘEJNÉ OSVĚTLENÍ'!J30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89</v>
      </c>
      <c r="AR61" s="120"/>
      <c r="AS61" s="121">
        <v>0</v>
      </c>
      <c r="AT61" s="122">
        <f>ROUND(SUM(AV61:AW61),2)</f>
        <v>0</v>
      </c>
      <c r="AU61" s="123">
        <f>'SO 401 - VEŘEJNÉ OSVĚTLENÍ'!P106</f>
        <v>0</v>
      </c>
      <c r="AV61" s="122">
        <f>'SO 401 - VEŘEJNÉ OSVĚTLENÍ'!J33</f>
        <v>0</v>
      </c>
      <c r="AW61" s="122">
        <f>'SO 401 - VEŘEJNÉ OSVĚTLENÍ'!J34</f>
        <v>0</v>
      </c>
      <c r="AX61" s="122">
        <f>'SO 401 - VEŘEJNÉ OSVĚTLENÍ'!J35</f>
        <v>0</v>
      </c>
      <c r="AY61" s="122">
        <f>'SO 401 - VEŘEJNÉ OSVĚTLENÍ'!J36</f>
        <v>0</v>
      </c>
      <c r="AZ61" s="122">
        <f>'SO 401 - VEŘEJNÉ OSVĚTLENÍ'!F33</f>
        <v>0</v>
      </c>
      <c r="BA61" s="122">
        <f>'SO 401 - VEŘEJNÉ OSVĚTLENÍ'!F34</f>
        <v>0</v>
      </c>
      <c r="BB61" s="122">
        <f>'SO 401 - VEŘEJNÉ OSVĚTLENÍ'!F35</f>
        <v>0</v>
      </c>
      <c r="BC61" s="122">
        <f>'SO 401 - VEŘEJNÉ OSVĚTLENÍ'!F36</f>
        <v>0</v>
      </c>
      <c r="BD61" s="124">
        <f>'SO 401 - VEŘEJNÉ OSVĚTLENÍ'!F37</f>
        <v>0</v>
      </c>
      <c r="BE61" s="7"/>
      <c r="BT61" s="125" t="s">
        <v>84</v>
      </c>
      <c r="BV61" s="125" t="s">
        <v>78</v>
      </c>
      <c r="BW61" s="125" t="s">
        <v>106</v>
      </c>
      <c r="BX61" s="125" t="s">
        <v>5</v>
      </c>
      <c r="CL61" s="125" t="s">
        <v>19</v>
      </c>
      <c r="CM61" s="125" t="s">
        <v>86</v>
      </c>
    </row>
    <row r="62" s="7" customFormat="1" ht="16.5" customHeight="1">
      <c r="A62" s="113" t="s">
        <v>80</v>
      </c>
      <c r="B62" s="114"/>
      <c r="C62" s="115"/>
      <c r="D62" s="116" t="s">
        <v>107</v>
      </c>
      <c r="E62" s="116"/>
      <c r="F62" s="116"/>
      <c r="G62" s="116"/>
      <c r="H62" s="116"/>
      <c r="I62" s="117"/>
      <c r="J62" s="116" t="s">
        <v>108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403 - METROPOLITNÍ CHR...'!J30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89</v>
      </c>
      <c r="AR62" s="120"/>
      <c r="AS62" s="136">
        <v>0</v>
      </c>
      <c r="AT62" s="137">
        <f>ROUND(SUM(AV62:AW62),2)</f>
        <v>0</v>
      </c>
      <c r="AU62" s="138">
        <f>'SO 403 - METROPOLITNÍ CHR...'!P86</f>
        <v>0</v>
      </c>
      <c r="AV62" s="137">
        <f>'SO 403 - METROPOLITNÍ CHR...'!J33</f>
        <v>0</v>
      </c>
      <c r="AW62" s="137">
        <f>'SO 403 - METROPOLITNÍ CHR...'!J34</f>
        <v>0</v>
      </c>
      <c r="AX62" s="137">
        <f>'SO 403 - METROPOLITNÍ CHR...'!J35</f>
        <v>0</v>
      </c>
      <c r="AY62" s="137">
        <f>'SO 403 - METROPOLITNÍ CHR...'!J36</f>
        <v>0</v>
      </c>
      <c r="AZ62" s="137">
        <f>'SO 403 - METROPOLITNÍ CHR...'!F33</f>
        <v>0</v>
      </c>
      <c r="BA62" s="137">
        <f>'SO 403 - METROPOLITNÍ CHR...'!F34</f>
        <v>0</v>
      </c>
      <c r="BB62" s="137">
        <f>'SO 403 - METROPOLITNÍ CHR...'!F35</f>
        <v>0</v>
      </c>
      <c r="BC62" s="137">
        <f>'SO 403 - METROPOLITNÍ CHR...'!F36</f>
        <v>0</v>
      </c>
      <c r="BD62" s="139">
        <f>'SO 403 - METROPOLITNÍ CHR...'!F37</f>
        <v>0</v>
      </c>
      <c r="BE62" s="7"/>
      <c r="BT62" s="125" t="s">
        <v>84</v>
      </c>
      <c r="BV62" s="125" t="s">
        <v>78</v>
      </c>
      <c r="BW62" s="125" t="s">
        <v>109</v>
      </c>
      <c r="BX62" s="125" t="s">
        <v>5</v>
      </c>
      <c r="CL62" s="125" t="s">
        <v>19</v>
      </c>
      <c r="CM62" s="125" t="s">
        <v>86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lvM1RcsU9aWztAN2ukY/iv0WLQjmWVsZzo4E93xiwb8OOZjiuslJFrvAApEH5bW9uw5RV0WVH+ovMe4eEbGTbQ==" hashValue="OPIaPonI6SHaKF7SA2Hg4tE9IDcx8hWW5E5K8vlkhDwFsZFopEtTAuu6QqIkxhNIv4BAHjoTrNApL5WBG3sUk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 001 - VEDLEJŠÍ ROZPOČT...'!C2" display="/"/>
    <hyperlink ref="A57" location="'SO 101.1 - CYKLOSTEZKA KM...'!C2" display="/"/>
    <hyperlink ref="A58" location="'SO 101.2 - CYKLOSTEZKA KM...'!C2" display="/"/>
    <hyperlink ref="A59" location="'SO 101.3 - CYKLOSTEZKA KM...'!C2" display="/"/>
    <hyperlink ref="A60" location="'SO 106 - KÁCENÍ'!C2" display="/"/>
    <hyperlink ref="A61" location="'SO 401 - VEŘEJNÉ OSVĚTLENÍ'!C2" display="/"/>
    <hyperlink ref="A62" location="'SO 403 - METROPOLITNÍ CH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6" customFormat="1" ht="45" customHeight="1">
      <c r="B3" s="305"/>
      <c r="C3" s="306" t="s">
        <v>1263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1264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1265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1266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1267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1268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1269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1270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1271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1272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1273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89</v>
      </c>
      <c r="F18" s="312" t="s">
        <v>1274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1275</v>
      </c>
      <c r="F19" s="312" t="s">
        <v>1276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1277</v>
      </c>
      <c r="F20" s="312" t="s">
        <v>1278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83</v>
      </c>
      <c r="F21" s="312" t="s">
        <v>1279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1176</v>
      </c>
      <c r="F22" s="312" t="s">
        <v>1177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93</v>
      </c>
      <c r="F23" s="312" t="s">
        <v>1280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1281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1282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1283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1284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1285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1286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1287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1288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1289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125</v>
      </c>
      <c r="F36" s="312"/>
      <c r="G36" s="312" t="s">
        <v>1290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1291</v>
      </c>
      <c r="F37" s="312"/>
      <c r="G37" s="312" t="s">
        <v>1292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57</v>
      </c>
      <c r="F38" s="312"/>
      <c r="G38" s="312" t="s">
        <v>1293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58</v>
      </c>
      <c r="F39" s="312"/>
      <c r="G39" s="312" t="s">
        <v>1294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126</v>
      </c>
      <c r="F40" s="312"/>
      <c r="G40" s="312" t="s">
        <v>1295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127</v>
      </c>
      <c r="F41" s="312"/>
      <c r="G41" s="312" t="s">
        <v>1296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1297</v>
      </c>
      <c r="F42" s="312"/>
      <c r="G42" s="312" t="s">
        <v>1298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1299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1300</v>
      </c>
      <c r="F44" s="312"/>
      <c r="G44" s="312" t="s">
        <v>1301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129</v>
      </c>
      <c r="F45" s="312"/>
      <c r="G45" s="312" t="s">
        <v>1302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1303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1304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1305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1306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1307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1308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1309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1310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1311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1312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1313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1314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1315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1316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1317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1318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1319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1320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1321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1322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1323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1324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1325</v>
      </c>
      <c r="D76" s="330"/>
      <c r="E76" s="330"/>
      <c r="F76" s="330" t="s">
        <v>1326</v>
      </c>
      <c r="G76" s="331"/>
      <c r="H76" s="330" t="s">
        <v>58</v>
      </c>
      <c r="I76" s="330" t="s">
        <v>61</v>
      </c>
      <c r="J76" s="330" t="s">
        <v>1327</v>
      </c>
      <c r="K76" s="329"/>
    </row>
    <row r="77" s="1" customFormat="1" ht="17.25" customHeight="1">
      <c r="B77" s="327"/>
      <c r="C77" s="332" t="s">
        <v>1328</v>
      </c>
      <c r="D77" s="332"/>
      <c r="E77" s="332"/>
      <c r="F77" s="333" t="s">
        <v>1329</v>
      </c>
      <c r="G77" s="334"/>
      <c r="H77" s="332"/>
      <c r="I77" s="332"/>
      <c r="J77" s="332" t="s">
        <v>1330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57</v>
      </c>
      <c r="D79" s="337"/>
      <c r="E79" s="337"/>
      <c r="F79" s="338" t="s">
        <v>1331</v>
      </c>
      <c r="G79" s="339"/>
      <c r="H79" s="315" t="s">
        <v>1332</v>
      </c>
      <c r="I79" s="315" t="s">
        <v>1333</v>
      </c>
      <c r="J79" s="315">
        <v>20</v>
      </c>
      <c r="K79" s="329"/>
    </row>
    <row r="80" s="1" customFormat="1" ht="15" customHeight="1">
      <c r="B80" s="327"/>
      <c r="C80" s="315" t="s">
        <v>1334</v>
      </c>
      <c r="D80" s="315"/>
      <c r="E80" s="315"/>
      <c r="F80" s="338" t="s">
        <v>1331</v>
      </c>
      <c r="G80" s="339"/>
      <c r="H80" s="315" t="s">
        <v>1335</v>
      </c>
      <c r="I80" s="315" t="s">
        <v>1333</v>
      </c>
      <c r="J80" s="315">
        <v>120</v>
      </c>
      <c r="K80" s="329"/>
    </row>
    <row r="81" s="1" customFormat="1" ht="15" customHeight="1">
      <c r="B81" s="340"/>
      <c r="C81" s="315" t="s">
        <v>1336</v>
      </c>
      <c r="D81" s="315"/>
      <c r="E81" s="315"/>
      <c r="F81" s="338" t="s">
        <v>1337</v>
      </c>
      <c r="G81" s="339"/>
      <c r="H81" s="315" t="s">
        <v>1338</v>
      </c>
      <c r="I81" s="315" t="s">
        <v>1333</v>
      </c>
      <c r="J81" s="315">
        <v>50</v>
      </c>
      <c r="K81" s="329"/>
    </row>
    <row r="82" s="1" customFormat="1" ht="15" customHeight="1">
      <c r="B82" s="340"/>
      <c r="C82" s="315" t="s">
        <v>1339</v>
      </c>
      <c r="D82" s="315"/>
      <c r="E82" s="315"/>
      <c r="F82" s="338" t="s">
        <v>1331</v>
      </c>
      <c r="G82" s="339"/>
      <c r="H82" s="315" t="s">
        <v>1340</v>
      </c>
      <c r="I82" s="315" t="s">
        <v>1341</v>
      </c>
      <c r="J82" s="315"/>
      <c r="K82" s="329"/>
    </row>
    <row r="83" s="1" customFormat="1" ht="15" customHeight="1">
      <c r="B83" s="340"/>
      <c r="C83" s="341" t="s">
        <v>1342</v>
      </c>
      <c r="D83" s="341"/>
      <c r="E83" s="341"/>
      <c r="F83" s="342" t="s">
        <v>1337</v>
      </c>
      <c r="G83" s="341"/>
      <c r="H83" s="341" t="s">
        <v>1343</v>
      </c>
      <c r="I83" s="341" t="s">
        <v>1333</v>
      </c>
      <c r="J83" s="341">
        <v>15</v>
      </c>
      <c r="K83" s="329"/>
    </row>
    <row r="84" s="1" customFormat="1" ht="15" customHeight="1">
      <c r="B84" s="340"/>
      <c r="C84" s="341" t="s">
        <v>1344</v>
      </c>
      <c r="D84" s="341"/>
      <c r="E84" s="341"/>
      <c r="F84" s="342" t="s">
        <v>1337</v>
      </c>
      <c r="G84" s="341"/>
      <c r="H84" s="341" t="s">
        <v>1345</v>
      </c>
      <c r="I84" s="341" t="s">
        <v>1333</v>
      </c>
      <c r="J84" s="341">
        <v>15</v>
      </c>
      <c r="K84" s="329"/>
    </row>
    <row r="85" s="1" customFormat="1" ht="15" customHeight="1">
      <c r="B85" s="340"/>
      <c r="C85" s="341" t="s">
        <v>1346</v>
      </c>
      <c r="D85" s="341"/>
      <c r="E85" s="341"/>
      <c r="F85" s="342" t="s">
        <v>1337</v>
      </c>
      <c r="G85" s="341"/>
      <c r="H85" s="341" t="s">
        <v>1347</v>
      </c>
      <c r="I85" s="341" t="s">
        <v>1333</v>
      </c>
      <c r="J85" s="341">
        <v>20</v>
      </c>
      <c r="K85" s="329"/>
    </row>
    <row r="86" s="1" customFormat="1" ht="15" customHeight="1">
      <c r="B86" s="340"/>
      <c r="C86" s="341" t="s">
        <v>1348</v>
      </c>
      <c r="D86" s="341"/>
      <c r="E86" s="341"/>
      <c r="F86" s="342" t="s">
        <v>1337</v>
      </c>
      <c r="G86" s="341"/>
      <c r="H86" s="341" t="s">
        <v>1349</v>
      </c>
      <c r="I86" s="341" t="s">
        <v>1333</v>
      </c>
      <c r="J86" s="341">
        <v>20</v>
      </c>
      <c r="K86" s="329"/>
    </row>
    <row r="87" s="1" customFormat="1" ht="15" customHeight="1">
      <c r="B87" s="340"/>
      <c r="C87" s="315" t="s">
        <v>1350</v>
      </c>
      <c r="D87" s="315"/>
      <c r="E87" s="315"/>
      <c r="F87" s="338" t="s">
        <v>1337</v>
      </c>
      <c r="G87" s="339"/>
      <c r="H87" s="315" t="s">
        <v>1351</v>
      </c>
      <c r="I87" s="315" t="s">
        <v>1333</v>
      </c>
      <c r="J87" s="315">
        <v>50</v>
      </c>
      <c r="K87" s="329"/>
    </row>
    <row r="88" s="1" customFormat="1" ht="15" customHeight="1">
      <c r="B88" s="340"/>
      <c r="C88" s="315" t="s">
        <v>1352</v>
      </c>
      <c r="D88" s="315"/>
      <c r="E88" s="315"/>
      <c r="F88" s="338" t="s">
        <v>1337</v>
      </c>
      <c r="G88" s="339"/>
      <c r="H88" s="315" t="s">
        <v>1353</v>
      </c>
      <c r="I88" s="315" t="s">
        <v>1333</v>
      </c>
      <c r="J88" s="315">
        <v>20</v>
      </c>
      <c r="K88" s="329"/>
    </row>
    <row r="89" s="1" customFormat="1" ht="15" customHeight="1">
      <c r="B89" s="340"/>
      <c r="C89" s="315" t="s">
        <v>1354</v>
      </c>
      <c r="D89" s="315"/>
      <c r="E89" s="315"/>
      <c r="F89" s="338" t="s">
        <v>1337</v>
      </c>
      <c r="G89" s="339"/>
      <c r="H89" s="315" t="s">
        <v>1355</v>
      </c>
      <c r="I89" s="315" t="s">
        <v>1333</v>
      </c>
      <c r="J89" s="315">
        <v>20</v>
      </c>
      <c r="K89" s="329"/>
    </row>
    <row r="90" s="1" customFormat="1" ht="15" customHeight="1">
      <c r="B90" s="340"/>
      <c r="C90" s="315" t="s">
        <v>1356</v>
      </c>
      <c r="D90" s="315"/>
      <c r="E90" s="315"/>
      <c r="F90" s="338" t="s">
        <v>1337</v>
      </c>
      <c r="G90" s="339"/>
      <c r="H90" s="315" t="s">
        <v>1357</v>
      </c>
      <c r="I90" s="315" t="s">
        <v>1333</v>
      </c>
      <c r="J90" s="315">
        <v>50</v>
      </c>
      <c r="K90" s="329"/>
    </row>
    <row r="91" s="1" customFormat="1" ht="15" customHeight="1">
      <c r="B91" s="340"/>
      <c r="C91" s="315" t="s">
        <v>1358</v>
      </c>
      <c r="D91" s="315"/>
      <c r="E91" s="315"/>
      <c r="F91" s="338" t="s">
        <v>1337</v>
      </c>
      <c r="G91" s="339"/>
      <c r="H91" s="315" t="s">
        <v>1358</v>
      </c>
      <c r="I91" s="315" t="s">
        <v>1333</v>
      </c>
      <c r="J91" s="315">
        <v>50</v>
      </c>
      <c r="K91" s="329"/>
    </row>
    <row r="92" s="1" customFormat="1" ht="15" customHeight="1">
      <c r="B92" s="340"/>
      <c r="C92" s="315" t="s">
        <v>1359</v>
      </c>
      <c r="D92" s="315"/>
      <c r="E92" s="315"/>
      <c r="F92" s="338" t="s">
        <v>1337</v>
      </c>
      <c r="G92" s="339"/>
      <c r="H92" s="315" t="s">
        <v>1360</v>
      </c>
      <c r="I92" s="315" t="s">
        <v>1333</v>
      </c>
      <c r="J92" s="315">
        <v>255</v>
      </c>
      <c r="K92" s="329"/>
    </row>
    <row r="93" s="1" customFormat="1" ht="15" customHeight="1">
      <c r="B93" s="340"/>
      <c r="C93" s="315" t="s">
        <v>1361</v>
      </c>
      <c r="D93" s="315"/>
      <c r="E93" s="315"/>
      <c r="F93" s="338" t="s">
        <v>1331</v>
      </c>
      <c r="G93" s="339"/>
      <c r="H93" s="315" t="s">
        <v>1362</v>
      </c>
      <c r="I93" s="315" t="s">
        <v>1363</v>
      </c>
      <c r="J93" s="315"/>
      <c r="K93" s="329"/>
    </row>
    <row r="94" s="1" customFormat="1" ht="15" customHeight="1">
      <c r="B94" s="340"/>
      <c r="C94" s="315" t="s">
        <v>1364</v>
      </c>
      <c r="D94" s="315"/>
      <c r="E94" s="315"/>
      <c r="F94" s="338" t="s">
        <v>1331</v>
      </c>
      <c r="G94" s="339"/>
      <c r="H94" s="315" t="s">
        <v>1365</v>
      </c>
      <c r="I94" s="315" t="s">
        <v>1366</v>
      </c>
      <c r="J94" s="315"/>
      <c r="K94" s="329"/>
    </row>
    <row r="95" s="1" customFormat="1" ht="15" customHeight="1">
      <c r="B95" s="340"/>
      <c r="C95" s="315" t="s">
        <v>1367</v>
      </c>
      <c r="D95" s="315"/>
      <c r="E95" s="315"/>
      <c r="F95" s="338" t="s">
        <v>1331</v>
      </c>
      <c r="G95" s="339"/>
      <c r="H95" s="315" t="s">
        <v>1367</v>
      </c>
      <c r="I95" s="315" t="s">
        <v>1366</v>
      </c>
      <c r="J95" s="315"/>
      <c r="K95" s="329"/>
    </row>
    <row r="96" s="1" customFormat="1" ht="15" customHeight="1">
      <c r="B96" s="340"/>
      <c r="C96" s="315" t="s">
        <v>42</v>
      </c>
      <c r="D96" s="315"/>
      <c r="E96" s="315"/>
      <c r="F96" s="338" t="s">
        <v>1331</v>
      </c>
      <c r="G96" s="339"/>
      <c r="H96" s="315" t="s">
        <v>1368</v>
      </c>
      <c r="I96" s="315" t="s">
        <v>1366</v>
      </c>
      <c r="J96" s="315"/>
      <c r="K96" s="329"/>
    </row>
    <row r="97" s="1" customFormat="1" ht="15" customHeight="1">
      <c r="B97" s="340"/>
      <c r="C97" s="315" t="s">
        <v>52</v>
      </c>
      <c r="D97" s="315"/>
      <c r="E97" s="315"/>
      <c r="F97" s="338" t="s">
        <v>1331</v>
      </c>
      <c r="G97" s="339"/>
      <c r="H97" s="315" t="s">
        <v>1369</v>
      </c>
      <c r="I97" s="315" t="s">
        <v>1366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1370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1325</v>
      </c>
      <c r="D103" s="330"/>
      <c r="E103" s="330"/>
      <c r="F103" s="330" t="s">
        <v>1326</v>
      </c>
      <c r="G103" s="331"/>
      <c r="H103" s="330" t="s">
        <v>58</v>
      </c>
      <c r="I103" s="330" t="s">
        <v>61</v>
      </c>
      <c r="J103" s="330" t="s">
        <v>1327</v>
      </c>
      <c r="K103" s="329"/>
    </row>
    <row r="104" s="1" customFormat="1" ht="17.25" customHeight="1">
      <c r="B104" s="327"/>
      <c r="C104" s="332" t="s">
        <v>1328</v>
      </c>
      <c r="D104" s="332"/>
      <c r="E104" s="332"/>
      <c r="F104" s="333" t="s">
        <v>1329</v>
      </c>
      <c r="G104" s="334"/>
      <c r="H104" s="332"/>
      <c r="I104" s="332"/>
      <c r="J104" s="332" t="s">
        <v>1330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57</v>
      </c>
      <c r="D106" s="337"/>
      <c r="E106" s="337"/>
      <c r="F106" s="338" t="s">
        <v>1331</v>
      </c>
      <c r="G106" s="315"/>
      <c r="H106" s="315" t="s">
        <v>1371</v>
      </c>
      <c r="I106" s="315" t="s">
        <v>1333</v>
      </c>
      <c r="J106" s="315">
        <v>20</v>
      </c>
      <c r="K106" s="329"/>
    </row>
    <row r="107" s="1" customFormat="1" ht="15" customHeight="1">
      <c r="B107" s="327"/>
      <c r="C107" s="315" t="s">
        <v>1334</v>
      </c>
      <c r="D107" s="315"/>
      <c r="E107" s="315"/>
      <c r="F107" s="338" t="s">
        <v>1331</v>
      </c>
      <c r="G107" s="315"/>
      <c r="H107" s="315" t="s">
        <v>1371</v>
      </c>
      <c r="I107" s="315" t="s">
        <v>1333</v>
      </c>
      <c r="J107" s="315">
        <v>120</v>
      </c>
      <c r="K107" s="329"/>
    </row>
    <row r="108" s="1" customFormat="1" ht="15" customHeight="1">
      <c r="B108" s="340"/>
      <c r="C108" s="315" t="s">
        <v>1336</v>
      </c>
      <c r="D108" s="315"/>
      <c r="E108" s="315"/>
      <c r="F108" s="338" t="s">
        <v>1337</v>
      </c>
      <c r="G108" s="315"/>
      <c r="H108" s="315" t="s">
        <v>1371</v>
      </c>
      <c r="I108" s="315" t="s">
        <v>1333</v>
      </c>
      <c r="J108" s="315">
        <v>50</v>
      </c>
      <c r="K108" s="329"/>
    </row>
    <row r="109" s="1" customFormat="1" ht="15" customHeight="1">
      <c r="B109" s="340"/>
      <c r="C109" s="315" t="s">
        <v>1339</v>
      </c>
      <c r="D109" s="315"/>
      <c r="E109" s="315"/>
      <c r="F109" s="338" t="s">
        <v>1331</v>
      </c>
      <c r="G109" s="315"/>
      <c r="H109" s="315" t="s">
        <v>1371</v>
      </c>
      <c r="I109" s="315" t="s">
        <v>1341</v>
      </c>
      <c r="J109" s="315"/>
      <c r="K109" s="329"/>
    </row>
    <row r="110" s="1" customFormat="1" ht="15" customHeight="1">
      <c r="B110" s="340"/>
      <c r="C110" s="315" t="s">
        <v>1350</v>
      </c>
      <c r="D110" s="315"/>
      <c r="E110" s="315"/>
      <c r="F110" s="338" t="s">
        <v>1337</v>
      </c>
      <c r="G110" s="315"/>
      <c r="H110" s="315" t="s">
        <v>1371</v>
      </c>
      <c r="I110" s="315" t="s">
        <v>1333</v>
      </c>
      <c r="J110" s="315">
        <v>50</v>
      </c>
      <c r="K110" s="329"/>
    </row>
    <row r="111" s="1" customFormat="1" ht="15" customHeight="1">
      <c r="B111" s="340"/>
      <c r="C111" s="315" t="s">
        <v>1358</v>
      </c>
      <c r="D111" s="315"/>
      <c r="E111" s="315"/>
      <c r="F111" s="338" t="s">
        <v>1337</v>
      </c>
      <c r="G111" s="315"/>
      <c r="H111" s="315" t="s">
        <v>1371</v>
      </c>
      <c r="I111" s="315" t="s">
        <v>1333</v>
      </c>
      <c r="J111" s="315">
        <v>50</v>
      </c>
      <c r="K111" s="329"/>
    </row>
    <row r="112" s="1" customFormat="1" ht="15" customHeight="1">
      <c r="B112" s="340"/>
      <c r="C112" s="315" t="s">
        <v>1356</v>
      </c>
      <c r="D112" s="315"/>
      <c r="E112" s="315"/>
      <c r="F112" s="338" t="s">
        <v>1337</v>
      </c>
      <c r="G112" s="315"/>
      <c r="H112" s="315" t="s">
        <v>1371</v>
      </c>
      <c r="I112" s="315" t="s">
        <v>1333</v>
      </c>
      <c r="J112" s="315">
        <v>50</v>
      </c>
      <c r="K112" s="329"/>
    </row>
    <row r="113" s="1" customFormat="1" ht="15" customHeight="1">
      <c r="B113" s="340"/>
      <c r="C113" s="315" t="s">
        <v>57</v>
      </c>
      <c r="D113" s="315"/>
      <c r="E113" s="315"/>
      <c r="F113" s="338" t="s">
        <v>1331</v>
      </c>
      <c r="G113" s="315"/>
      <c r="H113" s="315" t="s">
        <v>1372</v>
      </c>
      <c r="I113" s="315" t="s">
        <v>1333</v>
      </c>
      <c r="J113" s="315">
        <v>20</v>
      </c>
      <c r="K113" s="329"/>
    </row>
    <row r="114" s="1" customFormat="1" ht="15" customHeight="1">
      <c r="B114" s="340"/>
      <c r="C114" s="315" t="s">
        <v>1373</v>
      </c>
      <c r="D114" s="315"/>
      <c r="E114" s="315"/>
      <c r="F114" s="338" t="s">
        <v>1331</v>
      </c>
      <c r="G114" s="315"/>
      <c r="H114" s="315" t="s">
        <v>1374</v>
      </c>
      <c r="I114" s="315" t="s">
        <v>1333</v>
      </c>
      <c r="J114" s="315">
        <v>120</v>
      </c>
      <c r="K114" s="329"/>
    </row>
    <row r="115" s="1" customFormat="1" ht="15" customHeight="1">
      <c r="B115" s="340"/>
      <c r="C115" s="315" t="s">
        <v>42</v>
      </c>
      <c r="D115" s="315"/>
      <c r="E115" s="315"/>
      <c r="F115" s="338" t="s">
        <v>1331</v>
      </c>
      <c r="G115" s="315"/>
      <c r="H115" s="315" t="s">
        <v>1375</v>
      </c>
      <c r="I115" s="315" t="s">
        <v>1366</v>
      </c>
      <c r="J115" s="315"/>
      <c r="K115" s="329"/>
    </row>
    <row r="116" s="1" customFormat="1" ht="15" customHeight="1">
      <c r="B116" s="340"/>
      <c r="C116" s="315" t="s">
        <v>52</v>
      </c>
      <c r="D116" s="315"/>
      <c r="E116" s="315"/>
      <c r="F116" s="338" t="s">
        <v>1331</v>
      </c>
      <c r="G116" s="315"/>
      <c r="H116" s="315" t="s">
        <v>1376</v>
      </c>
      <c r="I116" s="315" t="s">
        <v>1366</v>
      </c>
      <c r="J116" s="315"/>
      <c r="K116" s="329"/>
    </row>
    <row r="117" s="1" customFormat="1" ht="15" customHeight="1">
      <c r="B117" s="340"/>
      <c r="C117" s="315" t="s">
        <v>61</v>
      </c>
      <c r="D117" s="315"/>
      <c r="E117" s="315"/>
      <c r="F117" s="338" t="s">
        <v>1331</v>
      </c>
      <c r="G117" s="315"/>
      <c r="H117" s="315" t="s">
        <v>1377</v>
      </c>
      <c r="I117" s="315" t="s">
        <v>1378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1379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1325</v>
      </c>
      <c r="D123" s="330"/>
      <c r="E123" s="330"/>
      <c r="F123" s="330" t="s">
        <v>1326</v>
      </c>
      <c r="G123" s="331"/>
      <c r="H123" s="330" t="s">
        <v>58</v>
      </c>
      <c r="I123" s="330" t="s">
        <v>61</v>
      </c>
      <c r="J123" s="330" t="s">
        <v>1327</v>
      </c>
      <c r="K123" s="359"/>
    </row>
    <row r="124" s="1" customFormat="1" ht="17.25" customHeight="1">
      <c r="B124" s="358"/>
      <c r="C124" s="332" t="s">
        <v>1328</v>
      </c>
      <c r="D124" s="332"/>
      <c r="E124" s="332"/>
      <c r="F124" s="333" t="s">
        <v>1329</v>
      </c>
      <c r="G124" s="334"/>
      <c r="H124" s="332"/>
      <c r="I124" s="332"/>
      <c r="J124" s="332" t="s">
        <v>1330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1334</v>
      </c>
      <c r="D126" s="337"/>
      <c r="E126" s="337"/>
      <c r="F126" s="338" t="s">
        <v>1331</v>
      </c>
      <c r="G126" s="315"/>
      <c r="H126" s="315" t="s">
        <v>1371</v>
      </c>
      <c r="I126" s="315" t="s">
        <v>1333</v>
      </c>
      <c r="J126" s="315">
        <v>120</v>
      </c>
      <c r="K126" s="363"/>
    </row>
    <row r="127" s="1" customFormat="1" ht="15" customHeight="1">
      <c r="B127" s="360"/>
      <c r="C127" s="315" t="s">
        <v>1380</v>
      </c>
      <c r="D127" s="315"/>
      <c r="E127" s="315"/>
      <c r="F127" s="338" t="s">
        <v>1331</v>
      </c>
      <c r="G127" s="315"/>
      <c r="H127" s="315" t="s">
        <v>1381</v>
      </c>
      <c r="I127" s="315" t="s">
        <v>1333</v>
      </c>
      <c r="J127" s="315" t="s">
        <v>1382</v>
      </c>
      <c r="K127" s="363"/>
    </row>
    <row r="128" s="1" customFormat="1" ht="15" customHeight="1">
      <c r="B128" s="360"/>
      <c r="C128" s="315" t="s">
        <v>93</v>
      </c>
      <c r="D128" s="315"/>
      <c r="E128" s="315"/>
      <c r="F128" s="338" t="s">
        <v>1331</v>
      </c>
      <c r="G128" s="315"/>
      <c r="H128" s="315" t="s">
        <v>1383</v>
      </c>
      <c r="I128" s="315" t="s">
        <v>1333</v>
      </c>
      <c r="J128" s="315" t="s">
        <v>1382</v>
      </c>
      <c r="K128" s="363"/>
    </row>
    <row r="129" s="1" customFormat="1" ht="15" customHeight="1">
      <c r="B129" s="360"/>
      <c r="C129" s="315" t="s">
        <v>1342</v>
      </c>
      <c r="D129" s="315"/>
      <c r="E129" s="315"/>
      <c r="F129" s="338" t="s">
        <v>1337</v>
      </c>
      <c r="G129" s="315"/>
      <c r="H129" s="315" t="s">
        <v>1343</v>
      </c>
      <c r="I129" s="315" t="s">
        <v>1333</v>
      </c>
      <c r="J129" s="315">
        <v>15</v>
      </c>
      <c r="K129" s="363"/>
    </row>
    <row r="130" s="1" customFormat="1" ht="15" customHeight="1">
      <c r="B130" s="360"/>
      <c r="C130" s="341" t="s">
        <v>1344</v>
      </c>
      <c r="D130" s="341"/>
      <c r="E130" s="341"/>
      <c r="F130" s="342" t="s">
        <v>1337</v>
      </c>
      <c r="G130" s="341"/>
      <c r="H130" s="341" t="s">
        <v>1345</v>
      </c>
      <c r="I130" s="341" t="s">
        <v>1333</v>
      </c>
      <c r="J130" s="341">
        <v>15</v>
      </c>
      <c r="K130" s="363"/>
    </row>
    <row r="131" s="1" customFormat="1" ht="15" customHeight="1">
      <c r="B131" s="360"/>
      <c r="C131" s="341" t="s">
        <v>1346</v>
      </c>
      <c r="D131" s="341"/>
      <c r="E131" s="341"/>
      <c r="F131" s="342" t="s">
        <v>1337</v>
      </c>
      <c r="G131" s="341"/>
      <c r="H131" s="341" t="s">
        <v>1347</v>
      </c>
      <c r="I131" s="341" t="s">
        <v>1333</v>
      </c>
      <c r="J131" s="341">
        <v>20</v>
      </c>
      <c r="K131" s="363"/>
    </row>
    <row r="132" s="1" customFormat="1" ht="15" customHeight="1">
      <c r="B132" s="360"/>
      <c r="C132" s="341" t="s">
        <v>1348</v>
      </c>
      <c r="D132" s="341"/>
      <c r="E132" s="341"/>
      <c r="F132" s="342" t="s">
        <v>1337</v>
      </c>
      <c r="G132" s="341"/>
      <c r="H132" s="341" t="s">
        <v>1349</v>
      </c>
      <c r="I132" s="341" t="s">
        <v>1333</v>
      </c>
      <c r="J132" s="341">
        <v>20</v>
      </c>
      <c r="K132" s="363"/>
    </row>
    <row r="133" s="1" customFormat="1" ht="15" customHeight="1">
      <c r="B133" s="360"/>
      <c r="C133" s="315" t="s">
        <v>1336</v>
      </c>
      <c r="D133" s="315"/>
      <c r="E133" s="315"/>
      <c r="F133" s="338" t="s">
        <v>1337</v>
      </c>
      <c r="G133" s="315"/>
      <c r="H133" s="315" t="s">
        <v>1371</v>
      </c>
      <c r="I133" s="315" t="s">
        <v>1333</v>
      </c>
      <c r="J133" s="315">
        <v>50</v>
      </c>
      <c r="K133" s="363"/>
    </row>
    <row r="134" s="1" customFormat="1" ht="15" customHeight="1">
      <c r="B134" s="360"/>
      <c r="C134" s="315" t="s">
        <v>1350</v>
      </c>
      <c r="D134" s="315"/>
      <c r="E134" s="315"/>
      <c r="F134" s="338" t="s">
        <v>1337</v>
      </c>
      <c r="G134" s="315"/>
      <c r="H134" s="315" t="s">
        <v>1371</v>
      </c>
      <c r="I134" s="315" t="s">
        <v>1333</v>
      </c>
      <c r="J134" s="315">
        <v>50</v>
      </c>
      <c r="K134" s="363"/>
    </row>
    <row r="135" s="1" customFormat="1" ht="15" customHeight="1">
      <c r="B135" s="360"/>
      <c r="C135" s="315" t="s">
        <v>1356</v>
      </c>
      <c r="D135" s="315"/>
      <c r="E135" s="315"/>
      <c r="F135" s="338" t="s">
        <v>1337</v>
      </c>
      <c r="G135" s="315"/>
      <c r="H135" s="315" t="s">
        <v>1371</v>
      </c>
      <c r="I135" s="315" t="s">
        <v>1333</v>
      </c>
      <c r="J135" s="315">
        <v>50</v>
      </c>
      <c r="K135" s="363"/>
    </row>
    <row r="136" s="1" customFormat="1" ht="15" customHeight="1">
      <c r="B136" s="360"/>
      <c r="C136" s="315" t="s">
        <v>1358</v>
      </c>
      <c r="D136" s="315"/>
      <c r="E136" s="315"/>
      <c r="F136" s="338" t="s">
        <v>1337</v>
      </c>
      <c r="G136" s="315"/>
      <c r="H136" s="315" t="s">
        <v>1371</v>
      </c>
      <c r="I136" s="315" t="s">
        <v>1333</v>
      </c>
      <c r="J136" s="315">
        <v>50</v>
      </c>
      <c r="K136" s="363"/>
    </row>
    <row r="137" s="1" customFormat="1" ht="15" customHeight="1">
      <c r="B137" s="360"/>
      <c r="C137" s="315" t="s">
        <v>1359</v>
      </c>
      <c r="D137" s="315"/>
      <c r="E137" s="315"/>
      <c r="F137" s="338" t="s">
        <v>1337</v>
      </c>
      <c r="G137" s="315"/>
      <c r="H137" s="315" t="s">
        <v>1384</v>
      </c>
      <c r="I137" s="315" t="s">
        <v>1333</v>
      </c>
      <c r="J137" s="315">
        <v>255</v>
      </c>
      <c r="K137" s="363"/>
    </row>
    <row r="138" s="1" customFormat="1" ht="15" customHeight="1">
      <c r="B138" s="360"/>
      <c r="C138" s="315" t="s">
        <v>1361</v>
      </c>
      <c r="D138" s="315"/>
      <c r="E138" s="315"/>
      <c r="F138" s="338" t="s">
        <v>1331</v>
      </c>
      <c r="G138" s="315"/>
      <c r="H138" s="315" t="s">
        <v>1385</v>
      </c>
      <c r="I138" s="315" t="s">
        <v>1363</v>
      </c>
      <c r="J138" s="315"/>
      <c r="K138" s="363"/>
    </row>
    <row r="139" s="1" customFormat="1" ht="15" customHeight="1">
      <c r="B139" s="360"/>
      <c r="C139" s="315" t="s">
        <v>1364</v>
      </c>
      <c r="D139" s="315"/>
      <c r="E139" s="315"/>
      <c r="F139" s="338" t="s">
        <v>1331</v>
      </c>
      <c r="G139" s="315"/>
      <c r="H139" s="315" t="s">
        <v>1386</v>
      </c>
      <c r="I139" s="315" t="s">
        <v>1366</v>
      </c>
      <c r="J139" s="315"/>
      <c r="K139" s="363"/>
    </row>
    <row r="140" s="1" customFormat="1" ht="15" customHeight="1">
      <c r="B140" s="360"/>
      <c r="C140" s="315" t="s">
        <v>1367</v>
      </c>
      <c r="D140" s="315"/>
      <c r="E140" s="315"/>
      <c r="F140" s="338" t="s">
        <v>1331</v>
      </c>
      <c r="G140" s="315"/>
      <c r="H140" s="315" t="s">
        <v>1367</v>
      </c>
      <c r="I140" s="315" t="s">
        <v>1366</v>
      </c>
      <c r="J140" s="315"/>
      <c r="K140" s="363"/>
    </row>
    <row r="141" s="1" customFormat="1" ht="15" customHeight="1">
      <c r="B141" s="360"/>
      <c r="C141" s="315" t="s">
        <v>42</v>
      </c>
      <c r="D141" s="315"/>
      <c r="E141" s="315"/>
      <c r="F141" s="338" t="s">
        <v>1331</v>
      </c>
      <c r="G141" s="315"/>
      <c r="H141" s="315" t="s">
        <v>1387</v>
      </c>
      <c r="I141" s="315" t="s">
        <v>1366</v>
      </c>
      <c r="J141" s="315"/>
      <c r="K141" s="363"/>
    </row>
    <row r="142" s="1" customFormat="1" ht="15" customHeight="1">
      <c r="B142" s="360"/>
      <c r="C142" s="315" t="s">
        <v>1388</v>
      </c>
      <c r="D142" s="315"/>
      <c r="E142" s="315"/>
      <c r="F142" s="338" t="s">
        <v>1331</v>
      </c>
      <c r="G142" s="315"/>
      <c r="H142" s="315" t="s">
        <v>1389</v>
      </c>
      <c r="I142" s="315" t="s">
        <v>1366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1390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1325</v>
      </c>
      <c r="D148" s="330"/>
      <c r="E148" s="330"/>
      <c r="F148" s="330" t="s">
        <v>1326</v>
      </c>
      <c r="G148" s="331"/>
      <c r="H148" s="330" t="s">
        <v>58</v>
      </c>
      <c r="I148" s="330" t="s">
        <v>61</v>
      </c>
      <c r="J148" s="330" t="s">
        <v>1327</v>
      </c>
      <c r="K148" s="329"/>
    </row>
    <row r="149" s="1" customFormat="1" ht="17.25" customHeight="1">
      <c r="B149" s="327"/>
      <c r="C149" s="332" t="s">
        <v>1328</v>
      </c>
      <c r="D149" s="332"/>
      <c r="E149" s="332"/>
      <c r="F149" s="333" t="s">
        <v>1329</v>
      </c>
      <c r="G149" s="334"/>
      <c r="H149" s="332"/>
      <c r="I149" s="332"/>
      <c r="J149" s="332" t="s">
        <v>1330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1334</v>
      </c>
      <c r="D151" s="315"/>
      <c r="E151" s="315"/>
      <c r="F151" s="368" t="s">
        <v>1331</v>
      </c>
      <c r="G151" s="315"/>
      <c r="H151" s="367" t="s">
        <v>1371</v>
      </c>
      <c r="I151" s="367" t="s">
        <v>1333</v>
      </c>
      <c r="J151" s="367">
        <v>120</v>
      </c>
      <c r="K151" s="363"/>
    </row>
    <row r="152" s="1" customFormat="1" ht="15" customHeight="1">
      <c r="B152" s="340"/>
      <c r="C152" s="367" t="s">
        <v>1380</v>
      </c>
      <c r="D152" s="315"/>
      <c r="E152" s="315"/>
      <c r="F152" s="368" t="s">
        <v>1331</v>
      </c>
      <c r="G152" s="315"/>
      <c r="H152" s="367" t="s">
        <v>1391</v>
      </c>
      <c r="I152" s="367" t="s">
        <v>1333</v>
      </c>
      <c r="J152" s="367" t="s">
        <v>1382</v>
      </c>
      <c r="K152" s="363"/>
    </row>
    <row r="153" s="1" customFormat="1" ht="15" customHeight="1">
      <c r="B153" s="340"/>
      <c r="C153" s="367" t="s">
        <v>93</v>
      </c>
      <c r="D153" s="315"/>
      <c r="E153" s="315"/>
      <c r="F153" s="368" t="s">
        <v>1331</v>
      </c>
      <c r="G153" s="315"/>
      <c r="H153" s="367" t="s">
        <v>1392</v>
      </c>
      <c r="I153" s="367" t="s">
        <v>1333</v>
      </c>
      <c r="J153" s="367" t="s">
        <v>1382</v>
      </c>
      <c r="K153" s="363"/>
    </row>
    <row r="154" s="1" customFormat="1" ht="15" customHeight="1">
      <c r="B154" s="340"/>
      <c r="C154" s="367" t="s">
        <v>1336</v>
      </c>
      <c r="D154" s="315"/>
      <c r="E154" s="315"/>
      <c r="F154" s="368" t="s">
        <v>1337</v>
      </c>
      <c r="G154" s="315"/>
      <c r="H154" s="367" t="s">
        <v>1371</v>
      </c>
      <c r="I154" s="367" t="s">
        <v>1333</v>
      </c>
      <c r="J154" s="367">
        <v>50</v>
      </c>
      <c r="K154" s="363"/>
    </row>
    <row r="155" s="1" customFormat="1" ht="15" customHeight="1">
      <c r="B155" s="340"/>
      <c r="C155" s="367" t="s">
        <v>1339</v>
      </c>
      <c r="D155" s="315"/>
      <c r="E155" s="315"/>
      <c r="F155" s="368" t="s">
        <v>1331</v>
      </c>
      <c r="G155" s="315"/>
      <c r="H155" s="367" t="s">
        <v>1371</v>
      </c>
      <c r="I155" s="367" t="s">
        <v>1341</v>
      </c>
      <c r="J155" s="367"/>
      <c r="K155" s="363"/>
    </row>
    <row r="156" s="1" customFormat="1" ht="15" customHeight="1">
      <c r="B156" s="340"/>
      <c r="C156" s="367" t="s">
        <v>1350</v>
      </c>
      <c r="D156" s="315"/>
      <c r="E156" s="315"/>
      <c r="F156" s="368" t="s">
        <v>1337</v>
      </c>
      <c r="G156" s="315"/>
      <c r="H156" s="367" t="s">
        <v>1371</v>
      </c>
      <c r="I156" s="367" t="s">
        <v>1333</v>
      </c>
      <c r="J156" s="367">
        <v>50</v>
      </c>
      <c r="K156" s="363"/>
    </row>
    <row r="157" s="1" customFormat="1" ht="15" customHeight="1">
      <c r="B157" s="340"/>
      <c r="C157" s="367" t="s">
        <v>1358</v>
      </c>
      <c r="D157" s="315"/>
      <c r="E157" s="315"/>
      <c r="F157" s="368" t="s">
        <v>1337</v>
      </c>
      <c r="G157" s="315"/>
      <c r="H157" s="367" t="s">
        <v>1371</v>
      </c>
      <c r="I157" s="367" t="s">
        <v>1333</v>
      </c>
      <c r="J157" s="367">
        <v>50</v>
      </c>
      <c r="K157" s="363"/>
    </row>
    <row r="158" s="1" customFormat="1" ht="15" customHeight="1">
      <c r="B158" s="340"/>
      <c r="C158" s="367" t="s">
        <v>1356</v>
      </c>
      <c r="D158" s="315"/>
      <c r="E158" s="315"/>
      <c r="F158" s="368" t="s">
        <v>1337</v>
      </c>
      <c r="G158" s="315"/>
      <c r="H158" s="367" t="s">
        <v>1371</v>
      </c>
      <c r="I158" s="367" t="s">
        <v>1333</v>
      </c>
      <c r="J158" s="367">
        <v>50</v>
      </c>
      <c r="K158" s="363"/>
    </row>
    <row r="159" s="1" customFormat="1" ht="15" customHeight="1">
      <c r="B159" s="340"/>
      <c r="C159" s="367" t="s">
        <v>114</v>
      </c>
      <c r="D159" s="315"/>
      <c r="E159" s="315"/>
      <c r="F159" s="368" t="s">
        <v>1331</v>
      </c>
      <c r="G159" s="315"/>
      <c r="H159" s="367" t="s">
        <v>1393</v>
      </c>
      <c r="I159" s="367" t="s">
        <v>1333</v>
      </c>
      <c r="J159" s="367" t="s">
        <v>1394</v>
      </c>
      <c r="K159" s="363"/>
    </row>
    <row r="160" s="1" customFormat="1" ht="15" customHeight="1">
      <c r="B160" s="340"/>
      <c r="C160" s="367" t="s">
        <v>1395</v>
      </c>
      <c r="D160" s="315"/>
      <c r="E160" s="315"/>
      <c r="F160" s="368" t="s">
        <v>1331</v>
      </c>
      <c r="G160" s="315"/>
      <c r="H160" s="367" t="s">
        <v>1396</v>
      </c>
      <c r="I160" s="367" t="s">
        <v>1366</v>
      </c>
      <c r="J160" s="367"/>
      <c r="K160" s="363"/>
    </row>
    <row r="161" s="1" customFormat="1" ht="15" customHeight="1">
      <c r="B161" s="369"/>
      <c r="C161" s="349"/>
      <c r="D161" s="349"/>
      <c r="E161" s="349"/>
      <c r="F161" s="349"/>
      <c r="G161" s="349"/>
      <c r="H161" s="349"/>
      <c r="I161" s="349"/>
      <c r="J161" s="349"/>
      <c r="K161" s="370"/>
    </row>
    <row r="162" s="1" customFormat="1" ht="18.75" customHeight="1">
      <c r="B162" s="351"/>
      <c r="C162" s="361"/>
      <c r="D162" s="361"/>
      <c r="E162" s="361"/>
      <c r="F162" s="371"/>
      <c r="G162" s="361"/>
      <c r="H162" s="361"/>
      <c r="I162" s="361"/>
      <c r="J162" s="361"/>
      <c r="K162" s="351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1397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1325</v>
      </c>
      <c r="D166" s="330"/>
      <c r="E166" s="330"/>
      <c r="F166" s="330" t="s">
        <v>1326</v>
      </c>
      <c r="G166" s="372"/>
      <c r="H166" s="373" t="s">
        <v>58</v>
      </c>
      <c r="I166" s="373" t="s">
        <v>61</v>
      </c>
      <c r="J166" s="330" t="s">
        <v>1327</v>
      </c>
      <c r="K166" s="307"/>
    </row>
    <row r="167" s="1" customFormat="1" ht="17.25" customHeight="1">
      <c r="B167" s="308"/>
      <c r="C167" s="332" t="s">
        <v>1328</v>
      </c>
      <c r="D167" s="332"/>
      <c r="E167" s="332"/>
      <c r="F167" s="333" t="s">
        <v>1329</v>
      </c>
      <c r="G167" s="374"/>
      <c r="H167" s="375"/>
      <c r="I167" s="375"/>
      <c r="J167" s="332" t="s">
        <v>1330</v>
      </c>
      <c r="K167" s="310"/>
    </row>
    <row r="168" s="1" customFormat="1" ht="5.25" customHeight="1">
      <c r="B168" s="340"/>
      <c r="C168" s="335"/>
      <c r="D168" s="335"/>
      <c r="E168" s="335"/>
      <c r="F168" s="335"/>
      <c r="G168" s="336"/>
      <c r="H168" s="335"/>
      <c r="I168" s="335"/>
      <c r="J168" s="335"/>
      <c r="K168" s="363"/>
    </row>
    <row r="169" s="1" customFormat="1" ht="15" customHeight="1">
      <c r="B169" s="340"/>
      <c r="C169" s="315" t="s">
        <v>1334</v>
      </c>
      <c r="D169" s="315"/>
      <c r="E169" s="315"/>
      <c r="F169" s="338" t="s">
        <v>1331</v>
      </c>
      <c r="G169" s="315"/>
      <c r="H169" s="315" t="s">
        <v>1371</v>
      </c>
      <c r="I169" s="315" t="s">
        <v>1333</v>
      </c>
      <c r="J169" s="315">
        <v>120</v>
      </c>
      <c r="K169" s="363"/>
    </row>
    <row r="170" s="1" customFormat="1" ht="15" customHeight="1">
      <c r="B170" s="340"/>
      <c r="C170" s="315" t="s">
        <v>1380</v>
      </c>
      <c r="D170" s="315"/>
      <c r="E170" s="315"/>
      <c r="F170" s="338" t="s">
        <v>1331</v>
      </c>
      <c r="G170" s="315"/>
      <c r="H170" s="315" t="s">
        <v>1381</v>
      </c>
      <c r="I170" s="315" t="s">
        <v>1333</v>
      </c>
      <c r="J170" s="315" t="s">
        <v>1382</v>
      </c>
      <c r="K170" s="363"/>
    </row>
    <row r="171" s="1" customFormat="1" ht="15" customHeight="1">
      <c r="B171" s="340"/>
      <c r="C171" s="315" t="s">
        <v>93</v>
      </c>
      <c r="D171" s="315"/>
      <c r="E171" s="315"/>
      <c r="F171" s="338" t="s">
        <v>1331</v>
      </c>
      <c r="G171" s="315"/>
      <c r="H171" s="315" t="s">
        <v>1398</v>
      </c>
      <c r="I171" s="315" t="s">
        <v>1333</v>
      </c>
      <c r="J171" s="315" t="s">
        <v>1382</v>
      </c>
      <c r="K171" s="363"/>
    </row>
    <row r="172" s="1" customFormat="1" ht="15" customHeight="1">
      <c r="B172" s="340"/>
      <c r="C172" s="315" t="s">
        <v>1336</v>
      </c>
      <c r="D172" s="315"/>
      <c r="E172" s="315"/>
      <c r="F172" s="338" t="s">
        <v>1337</v>
      </c>
      <c r="G172" s="315"/>
      <c r="H172" s="315" t="s">
        <v>1398</v>
      </c>
      <c r="I172" s="315" t="s">
        <v>1333</v>
      </c>
      <c r="J172" s="315">
        <v>50</v>
      </c>
      <c r="K172" s="363"/>
    </row>
    <row r="173" s="1" customFormat="1" ht="15" customHeight="1">
      <c r="B173" s="340"/>
      <c r="C173" s="315" t="s">
        <v>1339</v>
      </c>
      <c r="D173" s="315"/>
      <c r="E173" s="315"/>
      <c r="F173" s="338" t="s">
        <v>1331</v>
      </c>
      <c r="G173" s="315"/>
      <c r="H173" s="315" t="s">
        <v>1398</v>
      </c>
      <c r="I173" s="315" t="s">
        <v>1341</v>
      </c>
      <c r="J173" s="315"/>
      <c r="K173" s="363"/>
    </row>
    <row r="174" s="1" customFormat="1" ht="15" customHeight="1">
      <c r="B174" s="340"/>
      <c r="C174" s="315" t="s">
        <v>1350</v>
      </c>
      <c r="D174" s="315"/>
      <c r="E174" s="315"/>
      <c r="F174" s="338" t="s">
        <v>1337</v>
      </c>
      <c r="G174" s="315"/>
      <c r="H174" s="315" t="s">
        <v>1398</v>
      </c>
      <c r="I174" s="315" t="s">
        <v>1333</v>
      </c>
      <c r="J174" s="315">
        <v>50</v>
      </c>
      <c r="K174" s="363"/>
    </row>
    <row r="175" s="1" customFormat="1" ht="15" customHeight="1">
      <c r="B175" s="340"/>
      <c r="C175" s="315" t="s">
        <v>1358</v>
      </c>
      <c r="D175" s="315"/>
      <c r="E175" s="315"/>
      <c r="F175" s="338" t="s">
        <v>1337</v>
      </c>
      <c r="G175" s="315"/>
      <c r="H175" s="315" t="s">
        <v>1398</v>
      </c>
      <c r="I175" s="315" t="s">
        <v>1333</v>
      </c>
      <c r="J175" s="315">
        <v>50</v>
      </c>
      <c r="K175" s="363"/>
    </row>
    <row r="176" s="1" customFormat="1" ht="15" customHeight="1">
      <c r="B176" s="340"/>
      <c r="C176" s="315" t="s">
        <v>1356</v>
      </c>
      <c r="D176" s="315"/>
      <c r="E176" s="315"/>
      <c r="F176" s="338" t="s">
        <v>1337</v>
      </c>
      <c r="G176" s="315"/>
      <c r="H176" s="315" t="s">
        <v>1398</v>
      </c>
      <c r="I176" s="315" t="s">
        <v>1333</v>
      </c>
      <c r="J176" s="315">
        <v>50</v>
      </c>
      <c r="K176" s="363"/>
    </row>
    <row r="177" s="1" customFormat="1" ht="15" customHeight="1">
      <c r="B177" s="340"/>
      <c r="C177" s="315" t="s">
        <v>125</v>
      </c>
      <c r="D177" s="315"/>
      <c r="E177" s="315"/>
      <c r="F177" s="338" t="s">
        <v>1331</v>
      </c>
      <c r="G177" s="315"/>
      <c r="H177" s="315" t="s">
        <v>1399</v>
      </c>
      <c r="I177" s="315" t="s">
        <v>1400</v>
      </c>
      <c r="J177" s="315"/>
      <c r="K177" s="363"/>
    </row>
    <row r="178" s="1" customFormat="1" ht="15" customHeight="1">
      <c r="B178" s="340"/>
      <c r="C178" s="315" t="s">
        <v>61</v>
      </c>
      <c r="D178" s="315"/>
      <c r="E178" s="315"/>
      <c r="F178" s="338" t="s">
        <v>1331</v>
      </c>
      <c r="G178" s="315"/>
      <c r="H178" s="315" t="s">
        <v>1401</v>
      </c>
      <c r="I178" s="315" t="s">
        <v>1402</v>
      </c>
      <c r="J178" s="315">
        <v>1</v>
      </c>
      <c r="K178" s="363"/>
    </row>
    <row r="179" s="1" customFormat="1" ht="15" customHeight="1">
      <c r="B179" s="340"/>
      <c r="C179" s="315" t="s">
        <v>57</v>
      </c>
      <c r="D179" s="315"/>
      <c r="E179" s="315"/>
      <c r="F179" s="338" t="s">
        <v>1331</v>
      </c>
      <c r="G179" s="315"/>
      <c r="H179" s="315" t="s">
        <v>1403</v>
      </c>
      <c r="I179" s="315" t="s">
        <v>1333</v>
      </c>
      <c r="J179" s="315">
        <v>20</v>
      </c>
      <c r="K179" s="363"/>
    </row>
    <row r="180" s="1" customFormat="1" ht="15" customHeight="1">
      <c r="B180" s="340"/>
      <c r="C180" s="315" t="s">
        <v>58</v>
      </c>
      <c r="D180" s="315"/>
      <c r="E180" s="315"/>
      <c r="F180" s="338" t="s">
        <v>1331</v>
      </c>
      <c r="G180" s="315"/>
      <c r="H180" s="315" t="s">
        <v>1404</v>
      </c>
      <c r="I180" s="315" t="s">
        <v>1333</v>
      </c>
      <c r="J180" s="315">
        <v>255</v>
      </c>
      <c r="K180" s="363"/>
    </row>
    <row r="181" s="1" customFormat="1" ht="15" customHeight="1">
      <c r="B181" s="340"/>
      <c r="C181" s="315" t="s">
        <v>126</v>
      </c>
      <c r="D181" s="315"/>
      <c r="E181" s="315"/>
      <c r="F181" s="338" t="s">
        <v>1331</v>
      </c>
      <c r="G181" s="315"/>
      <c r="H181" s="315" t="s">
        <v>1295</v>
      </c>
      <c r="I181" s="315" t="s">
        <v>1333</v>
      </c>
      <c r="J181" s="315">
        <v>10</v>
      </c>
      <c r="K181" s="363"/>
    </row>
    <row r="182" s="1" customFormat="1" ht="15" customHeight="1">
      <c r="B182" s="340"/>
      <c r="C182" s="315" t="s">
        <v>127</v>
      </c>
      <c r="D182" s="315"/>
      <c r="E182" s="315"/>
      <c r="F182" s="338" t="s">
        <v>1331</v>
      </c>
      <c r="G182" s="315"/>
      <c r="H182" s="315" t="s">
        <v>1405</v>
      </c>
      <c r="I182" s="315" t="s">
        <v>1366</v>
      </c>
      <c r="J182" s="315"/>
      <c r="K182" s="363"/>
    </row>
    <row r="183" s="1" customFormat="1" ht="15" customHeight="1">
      <c r="B183" s="340"/>
      <c r="C183" s="315" t="s">
        <v>1406</v>
      </c>
      <c r="D183" s="315"/>
      <c r="E183" s="315"/>
      <c r="F183" s="338" t="s">
        <v>1331</v>
      </c>
      <c r="G183" s="315"/>
      <c r="H183" s="315" t="s">
        <v>1407</v>
      </c>
      <c r="I183" s="315" t="s">
        <v>1366</v>
      </c>
      <c r="J183" s="315"/>
      <c r="K183" s="363"/>
    </row>
    <row r="184" s="1" customFormat="1" ht="15" customHeight="1">
      <c r="B184" s="340"/>
      <c r="C184" s="315" t="s">
        <v>1395</v>
      </c>
      <c r="D184" s="315"/>
      <c r="E184" s="315"/>
      <c r="F184" s="338" t="s">
        <v>1331</v>
      </c>
      <c r="G184" s="315"/>
      <c r="H184" s="315" t="s">
        <v>1408</v>
      </c>
      <c r="I184" s="315" t="s">
        <v>1366</v>
      </c>
      <c r="J184" s="315"/>
      <c r="K184" s="363"/>
    </row>
    <row r="185" s="1" customFormat="1" ht="15" customHeight="1">
      <c r="B185" s="340"/>
      <c r="C185" s="315" t="s">
        <v>129</v>
      </c>
      <c r="D185" s="315"/>
      <c r="E185" s="315"/>
      <c r="F185" s="338" t="s">
        <v>1337</v>
      </c>
      <c r="G185" s="315"/>
      <c r="H185" s="315" t="s">
        <v>1409</v>
      </c>
      <c r="I185" s="315" t="s">
        <v>1333</v>
      </c>
      <c r="J185" s="315">
        <v>50</v>
      </c>
      <c r="K185" s="363"/>
    </row>
    <row r="186" s="1" customFormat="1" ht="15" customHeight="1">
      <c r="B186" s="340"/>
      <c r="C186" s="315" t="s">
        <v>1410</v>
      </c>
      <c r="D186" s="315"/>
      <c r="E186" s="315"/>
      <c r="F186" s="338" t="s">
        <v>1337</v>
      </c>
      <c r="G186" s="315"/>
      <c r="H186" s="315" t="s">
        <v>1411</v>
      </c>
      <c r="I186" s="315" t="s">
        <v>1412</v>
      </c>
      <c r="J186" s="315"/>
      <c r="K186" s="363"/>
    </row>
    <row r="187" s="1" customFormat="1" ht="15" customHeight="1">
      <c r="B187" s="340"/>
      <c r="C187" s="315" t="s">
        <v>1413</v>
      </c>
      <c r="D187" s="315"/>
      <c r="E187" s="315"/>
      <c r="F187" s="338" t="s">
        <v>1337</v>
      </c>
      <c r="G187" s="315"/>
      <c r="H187" s="315" t="s">
        <v>1414</v>
      </c>
      <c r="I187" s="315" t="s">
        <v>1412</v>
      </c>
      <c r="J187" s="315"/>
      <c r="K187" s="363"/>
    </row>
    <row r="188" s="1" customFormat="1" ht="15" customHeight="1">
      <c r="B188" s="340"/>
      <c r="C188" s="315" t="s">
        <v>1415</v>
      </c>
      <c r="D188" s="315"/>
      <c r="E188" s="315"/>
      <c r="F188" s="338" t="s">
        <v>1337</v>
      </c>
      <c r="G188" s="315"/>
      <c r="H188" s="315" t="s">
        <v>1416</v>
      </c>
      <c r="I188" s="315" t="s">
        <v>1412</v>
      </c>
      <c r="J188" s="315"/>
      <c r="K188" s="363"/>
    </row>
    <row r="189" s="1" customFormat="1" ht="15" customHeight="1">
      <c r="B189" s="340"/>
      <c r="C189" s="376" t="s">
        <v>1417</v>
      </c>
      <c r="D189" s="315"/>
      <c r="E189" s="315"/>
      <c r="F189" s="338" t="s">
        <v>1337</v>
      </c>
      <c r="G189" s="315"/>
      <c r="H189" s="315" t="s">
        <v>1418</v>
      </c>
      <c r="I189" s="315" t="s">
        <v>1419</v>
      </c>
      <c r="J189" s="377" t="s">
        <v>1420</v>
      </c>
      <c r="K189" s="363"/>
    </row>
    <row r="190" s="17" customFormat="1" ht="15" customHeight="1">
      <c r="B190" s="378"/>
      <c r="C190" s="379" t="s">
        <v>1421</v>
      </c>
      <c r="D190" s="380"/>
      <c r="E190" s="380"/>
      <c r="F190" s="381" t="s">
        <v>1337</v>
      </c>
      <c r="G190" s="380"/>
      <c r="H190" s="380" t="s">
        <v>1422</v>
      </c>
      <c r="I190" s="380" t="s">
        <v>1419</v>
      </c>
      <c r="J190" s="382" t="s">
        <v>1420</v>
      </c>
      <c r="K190" s="383"/>
    </row>
    <row r="191" s="1" customFormat="1" ht="15" customHeight="1">
      <c r="B191" s="340"/>
      <c r="C191" s="376" t="s">
        <v>46</v>
      </c>
      <c r="D191" s="315"/>
      <c r="E191" s="315"/>
      <c r="F191" s="338" t="s">
        <v>1331</v>
      </c>
      <c r="G191" s="315"/>
      <c r="H191" s="312" t="s">
        <v>1423</v>
      </c>
      <c r="I191" s="315" t="s">
        <v>1424</v>
      </c>
      <c r="J191" s="315"/>
      <c r="K191" s="363"/>
    </row>
    <row r="192" s="1" customFormat="1" ht="15" customHeight="1">
      <c r="B192" s="340"/>
      <c r="C192" s="376" t="s">
        <v>1425</v>
      </c>
      <c r="D192" s="315"/>
      <c r="E192" s="315"/>
      <c r="F192" s="338" t="s">
        <v>1331</v>
      </c>
      <c r="G192" s="315"/>
      <c r="H192" s="315" t="s">
        <v>1426</v>
      </c>
      <c r="I192" s="315" t="s">
        <v>1366</v>
      </c>
      <c r="J192" s="315"/>
      <c r="K192" s="363"/>
    </row>
    <row r="193" s="1" customFormat="1" ht="15" customHeight="1">
      <c r="B193" s="340"/>
      <c r="C193" s="376" t="s">
        <v>1427</v>
      </c>
      <c r="D193" s="315"/>
      <c r="E193" s="315"/>
      <c r="F193" s="338" t="s">
        <v>1331</v>
      </c>
      <c r="G193" s="315"/>
      <c r="H193" s="315" t="s">
        <v>1428</v>
      </c>
      <c r="I193" s="315" t="s">
        <v>1366</v>
      </c>
      <c r="J193" s="315"/>
      <c r="K193" s="363"/>
    </row>
    <row r="194" s="1" customFormat="1" ht="15" customHeight="1">
      <c r="B194" s="340"/>
      <c r="C194" s="376" t="s">
        <v>1429</v>
      </c>
      <c r="D194" s="315"/>
      <c r="E194" s="315"/>
      <c r="F194" s="338" t="s">
        <v>1337</v>
      </c>
      <c r="G194" s="315"/>
      <c r="H194" s="315" t="s">
        <v>1430</v>
      </c>
      <c r="I194" s="315" t="s">
        <v>1366</v>
      </c>
      <c r="J194" s="315"/>
      <c r="K194" s="363"/>
    </row>
    <row r="195" s="1" customFormat="1" ht="15" customHeight="1">
      <c r="B195" s="369"/>
      <c r="C195" s="384"/>
      <c r="D195" s="349"/>
      <c r="E195" s="349"/>
      <c r="F195" s="349"/>
      <c r="G195" s="349"/>
      <c r="H195" s="349"/>
      <c r="I195" s="349"/>
      <c r="J195" s="349"/>
      <c r="K195" s="370"/>
    </row>
    <row r="196" s="1" customFormat="1" ht="18.75" customHeight="1">
      <c r="B196" s="351"/>
      <c r="C196" s="361"/>
      <c r="D196" s="361"/>
      <c r="E196" s="361"/>
      <c r="F196" s="371"/>
      <c r="G196" s="361"/>
      <c r="H196" s="361"/>
      <c r="I196" s="361"/>
      <c r="J196" s="361"/>
      <c r="K196" s="351"/>
    </row>
    <row r="197" s="1" customFormat="1" ht="18.75" customHeight="1">
      <c r="B197" s="351"/>
      <c r="C197" s="361"/>
      <c r="D197" s="361"/>
      <c r="E197" s="361"/>
      <c r="F197" s="371"/>
      <c r="G197" s="361"/>
      <c r="H197" s="361"/>
      <c r="I197" s="361"/>
      <c r="J197" s="361"/>
      <c r="K197" s="351"/>
    </row>
    <row r="198" s="1" customFormat="1" ht="18.75" customHeight="1">
      <c r="B198" s="323"/>
      <c r="C198" s="323"/>
      <c r="D198" s="323"/>
      <c r="E198" s="323"/>
      <c r="F198" s="323"/>
      <c r="G198" s="323"/>
      <c r="H198" s="323"/>
      <c r="I198" s="323"/>
      <c r="J198" s="323"/>
      <c r="K198" s="323"/>
    </row>
    <row r="199" s="1" customFormat="1" ht="13.5">
      <c r="B199" s="302"/>
      <c r="C199" s="303"/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1">
      <c r="B200" s="305"/>
      <c r="C200" s="306" t="s">
        <v>1431</v>
      </c>
      <c r="D200" s="306"/>
      <c r="E200" s="306"/>
      <c r="F200" s="306"/>
      <c r="G200" s="306"/>
      <c r="H200" s="306"/>
      <c r="I200" s="306"/>
      <c r="J200" s="306"/>
      <c r="K200" s="307"/>
    </row>
    <row r="201" s="1" customFormat="1" ht="25.5" customHeight="1">
      <c r="B201" s="305"/>
      <c r="C201" s="385" t="s">
        <v>1432</v>
      </c>
      <c r="D201" s="385"/>
      <c r="E201" s="385"/>
      <c r="F201" s="385" t="s">
        <v>1433</v>
      </c>
      <c r="G201" s="386"/>
      <c r="H201" s="385" t="s">
        <v>1434</v>
      </c>
      <c r="I201" s="385"/>
      <c r="J201" s="385"/>
      <c r="K201" s="307"/>
    </row>
    <row r="202" s="1" customFormat="1" ht="5.25" customHeight="1">
      <c r="B202" s="340"/>
      <c r="C202" s="335"/>
      <c r="D202" s="335"/>
      <c r="E202" s="335"/>
      <c r="F202" s="335"/>
      <c r="G202" s="361"/>
      <c r="H202" s="335"/>
      <c r="I202" s="335"/>
      <c r="J202" s="335"/>
      <c r="K202" s="363"/>
    </row>
    <row r="203" s="1" customFormat="1" ht="15" customHeight="1">
      <c r="B203" s="340"/>
      <c r="C203" s="315" t="s">
        <v>1424</v>
      </c>
      <c r="D203" s="315"/>
      <c r="E203" s="315"/>
      <c r="F203" s="338" t="s">
        <v>47</v>
      </c>
      <c r="G203" s="315"/>
      <c r="H203" s="315" t="s">
        <v>1435</v>
      </c>
      <c r="I203" s="315"/>
      <c r="J203" s="315"/>
      <c r="K203" s="363"/>
    </row>
    <row r="204" s="1" customFormat="1" ht="15" customHeight="1">
      <c r="B204" s="340"/>
      <c r="C204" s="315"/>
      <c r="D204" s="315"/>
      <c r="E204" s="315"/>
      <c r="F204" s="338" t="s">
        <v>48</v>
      </c>
      <c r="G204" s="315"/>
      <c r="H204" s="315" t="s">
        <v>1436</v>
      </c>
      <c r="I204" s="315"/>
      <c r="J204" s="315"/>
      <c r="K204" s="363"/>
    </row>
    <row r="205" s="1" customFormat="1" ht="15" customHeight="1">
      <c r="B205" s="340"/>
      <c r="C205" s="315"/>
      <c r="D205" s="315"/>
      <c r="E205" s="315"/>
      <c r="F205" s="338" t="s">
        <v>51</v>
      </c>
      <c r="G205" s="315"/>
      <c r="H205" s="315" t="s">
        <v>1437</v>
      </c>
      <c r="I205" s="315"/>
      <c r="J205" s="315"/>
      <c r="K205" s="363"/>
    </row>
    <row r="206" s="1" customFormat="1" ht="15" customHeight="1">
      <c r="B206" s="340"/>
      <c r="C206" s="315"/>
      <c r="D206" s="315"/>
      <c r="E206" s="315"/>
      <c r="F206" s="338" t="s">
        <v>49</v>
      </c>
      <c r="G206" s="315"/>
      <c r="H206" s="315" t="s">
        <v>1438</v>
      </c>
      <c r="I206" s="315"/>
      <c r="J206" s="315"/>
      <c r="K206" s="363"/>
    </row>
    <row r="207" s="1" customFormat="1" ht="15" customHeight="1">
      <c r="B207" s="340"/>
      <c r="C207" s="315"/>
      <c r="D207" s="315"/>
      <c r="E207" s="315"/>
      <c r="F207" s="338" t="s">
        <v>50</v>
      </c>
      <c r="G207" s="315"/>
      <c r="H207" s="315" t="s">
        <v>1439</v>
      </c>
      <c r="I207" s="315"/>
      <c r="J207" s="315"/>
      <c r="K207" s="363"/>
    </row>
    <row r="208" s="1" customFormat="1" ht="15" customHeight="1">
      <c r="B208" s="340"/>
      <c r="C208" s="315"/>
      <c r="D208" s="315"/>
      <c r="E208" s="315"/>
      <c r="F208" s="338"/>
      <c r="G208" s="315"/>
      <c r="H208" s="315"/>
      <c r="I208" s="315"/>
      <c r="J208" s="315"/>
      <c r="K208" s="363"/>
    </row>
    <row r="209" s="1" customFormat="1" ht="15" customHeight="1">
      <c r="B209" s="340"/>
      <c r="C209" s="315" t="s">
        <v>1378</v>
      </c>
      <c r="D209" s="315"/>
      <c r="E209" s="315"/>
      <c r="F209" s="338" t="s">
        <v>89</v>
      </c>
      <c r="G209" s="315"/>
      <c r="H209" s="315" t="s">
        <v>1440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1277</v>
      </c>
      <c r="G210" s="315"/>
      <c r="H210" s="315" t="s">
        <v>1278</v>
      </c>
      <c r="I210" s="315"/>
      <c r="J210" s="315"/>
      <c r="K210" s="363"/>
    </row>
    <row r="211" s="1" customFormat="1" ht="15" customHeight="1">
      <c r="B211" s="340"/>
      <c r="C211" s="315"/>
      <c r="D211" s="315"/>
      <c r="E211" s="315"/>
      <c r="F211" s="338" t="s">
        <v>1275</v>
      </c>
      <c r="G211" s="315"/>
      <c r="H211" s="315" t="s">
        <v>1441</v>
      </c>
      <c r="I211" s="315"/>
      <c r="J211" s="315"/>
      <c r="K211" s="363"/>
    </row>
    <row r="212" s="1" customFormat="1" ht="15" customHeight="1">
      <c r="B212" s="387"/>
      <c r="C212" s="315"/>
      <c r="D212" s="315"/>
      <c r="E212" s="315"/>
      <c r="F212" s="338" t="s">
        <v>83</v>
      </c>
      <c r="G212" s="376"/>
      <c r="H212" s="367" t="s">
        <v>1279</v>
      </c>
      <c r="I212" s="367"/>
      <c r="J212" s="367"/>
      <c r="K212" s="388"/>
    </row>
    <row r="213" s="1" customFormat="1" ht="15" customHeight="1">
      <c r="B213" s="387"/>
      <c r="C213" s="315"/>
      <c r="D213" s="315"/>
      <c r="E213" s="315"/>
      <c r="F213" s="338" t="s">
        <v>1176</v>
      </c>
      <c r="G213" s="376"/>
      <c r="H213" s="367" t="s">
        <v>272</v>
      </c>
      <c r="I213" s="367"/>
      <c r="J213" s="367"/>
      <c r="K213" s="388"/>
    </row>
    <row r="214" s="1" customFormat="1" ht="15" customHeight="1">
      <c r="B214" s="387"/>
      <c r="C214" s="315"/>
      <c r="D214" s="315"/>
      <c r="E214" s="315"/>
      <c r="F214" s="338"/>
      <c r="G214" s="376"/>
      <c r="H214" s="367"/>
      <c r="I214" s="367"/>
      <c r="J214" s="367"/>
      <c r="K214" s="388"/>
    </row>
    <row r="215" s="1" customFormat="1" ht="15" customHeight="1">
      <c r="B215" s="387"/>
      <c r="C215" s="315" t="s">
        <v>1402</v>
      </c>
      <c r="D215" s="315"/>
      <c r="E215" s="315"/>
      <c r="F215" s="338">
        <v>1</v>
      </c>
      <c r="G215" s="376"/>
      <c r="H215" s="367" t="s">
        <v>1442</v>
      </c>
      <c r="I215" s="367"/>
      <c r="J215" s="367"/>
      <c r="K215" s="388"/>
    </row>
    <row r="216" s="1" customFormat="1" ht="15" customHeight="1">
      <c r="B216" s="387"/>
      <c r="C216" s="315"/>
      <c r="D216" s="315"/>
      <c r="E216" s="315"/>
      <c r="F216" s="338">
        <v>2</v>
      </c>
      <c r="G216" s="376"/>
      <c r="H216" s="367" t="s">
        <v>1443</v>
      </c>
      <c r="I216" s="367"/>
      <c r="J216" s="367"/>
      <c r="K216" s="388"/>
    </row>
    <row r="217" s="1" customFormat="1" ht="15" customHeight="1">
      <c r="B217" s="387"/>
      <c r="C217" s="315"/>
      <c r="D217" s="315"/>
      <c r="E217" s="315"/>
      <c r="F217" s="338">
        <v>3</v>
      </c>
      <c r="G217" s="376"/>
      <c r="H217" s="367" t="s">
        <v>1444</v>
      </c>
      <c r="I217" s="367"/>
      <c r="J217" s="367"/>
      <c r="K217" s="388"/>
    </row>
    <row r="218" s="1" customFormat="1" ht="15" customHeight="1">
      <c r="B218" s="387"/>
      <c r="C218" s="315"/>
      <c r="D218" s="315"/>
      <c r="E218" s="315"/>
      <c r="F218" s="338">
        <v>4</v>
      </c>
      <c r="G218" s="376"/>
      <c r="H218" s="367" t="s">
        <v>1445</v>
      </c>
      <c r="I218" s="367"/>
      <c r="J218" s="367"/>
      <c r="K218" s="388"/>
    </row>
    <row r="219" s="1" customFormat="1" ht="12.75" customHeight="1">
      <c r="B219" s="389"/>
      <c r="C219" s="390"/>
      <c r="D219" s="390"/>
      <c r="E219" s="390"/>
      <c r="F219" s="390"/>
      <c r="G219" s="390"/>
      <c r="H219" s="390"/>
      <c r="I219" s="390"/>
      <c r="J219" s="390"/>
      <c r="K219" s="39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110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CYKLOSTEZKA R05 UL. 5.KVĚTNA - HL. NÁDRAŽÍ, JIHLAVA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111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23. 10. 2024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39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ROUND((SUM(BE86:BE171)),  2)</f>
        <v>0</v>
      </c>
      <c r="G33" s="40"/>
      <c r="H33" s="40"/>
      <c r="I33" s="159">
        <v>0.20999999999999999</v>
      </c>
      <c r="J33" s="158">
        <f>ROUND(((SUM(BE86:BE171))*I33),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ROUND((SUM(BF86:BF171)),  2)</f>
        <v>0</v>
      </c>
      <c r="G34" s="40"/>
      <c r="H34" s="40"/>
      <c r="I34" s="159">
        <v>0.14999999999999999</v>
      </c>
      <c r="J34" s="158">
        <f>ROUND(((SUM(BF86:BF171))*I34),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ROUND((SUM(BG86:BG171)),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ROUND((SUM(BH86:BH171)),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ROUND((SUM(BI86:BI171)),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113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CYKLOSTEZKA R05 UL. 5.KVĚTNA - HL. NÁDRAŽÍ, JIHLAVA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111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001 -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23. 10. 2024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PROfi Jihlava spol. s 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Zbytovská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114</v>
      </c>
      <c r="D57" s="173"/>
      <c r="E57" s="173"/>
      <c r="F57" s="173"/>
      <c r="G57" s="173"/>
      <c r="H57" s="173"/>
      <c r="I57" s="173"/>
      <c r="J57" s="174" t="s">
        <v>115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116</v>
      </c>
    </row>
    <row r="60" s="9" customFormat="1" ht="24.96" customHeight="1">
      <c r="A60" s="9"/>
      <c r="B60" s="176"/>
      <c r="C60" s="177"/>
      <c r="D60" s="178" t="s">
        <v>117</v>
      </c>
      <c r="E60" s="179"/>
      <c r="F60" s="179"/>
      <c r="G60" s="179"/>
      <c r="H60" s="179"/>
      <c r="I60" s="179"/>
      <c r="J60" s="180">
        <f>J87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118</v>
      </c>
      <c r="E61" s="184"/>
      <c r="F61" s="184"/>
      <c r="G61" s="184"/>
      <c r="H61" s="184"/>
      <c r="I61" s="184"/>
      <c r="J61" s="185">
        <f>J88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119</v>
      </c>
      <c r="E62" s="184"/>
      <c r="F62" s="184"/>
      <c r="G62" s="184"/>
      <c r="H62" s="184"/>
      <c r="I62" s="184"/>
      <c r="J62" s="185">
        <f>J116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120</v>
      </c>
      <c r="E63" s="184"/>
      <c r="F63" s="184"/>
      <c r="G63" s="184"/>
      <c r="H63" s="184"/>
      <c r="I63" s="184"/>
      <c r="J63" s="185">
        <f>J133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121</v>
      </c>
      <c r="E64" s="184"/>
      <c r="F64" s="184"/>
      <c r="G64" s="184"/>
      <c r="H64" s="184"/>
      <c r="I64" s="184"/>
      <c r="J64" s="185">
        <f>J143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122</v>
      </c>
      <c r="E65" s="184"/>
      <c r="F65" s="184"/>
      <c r="G65" s="184"/>
      <c r="H65" s="184"/>
      <c r="I65" s="184"/>
      <c r="J65" s="185">
        <f>J149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123</v>
      </c>
      <c r="E66" s="184"/>
      <c r="F66" s="184"/>
      <c r="G66" s="184"/>
      <c r="H66" s="184"/>
      <c r="I66" s="184"/>
      <c r="J66" s="185">
        <f>J153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124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CYKLOSTEZKA R05 UL. 5.KVĚTNA - HL. NÁDRAŽÍ, JIHLAVA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111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001 - VEDLEJŠÍ ROZPOČTOVÉ NÁKLADY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23. 10. 2024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E15</f>
        <v>Statutární město Jihlava</v>
      </c>
      <c r="G82" s="42"/>
      <c r="H82" s="42"/>
      <c r="I82" s="34" t="s">
        <v>33</v>
      </c>
      <c r="J82" s="38" t="str">
        <f>E21</f>
        <v>PROfi Jihlava spol. s r.o.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34" t="s">
        <v>38</v>
      </c>
      <c r="J83" s="38" t="str">
        <f>E24</f>
        <v>Zbytovská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125</v>
      </c>
      <c r="D85" s="190" t="s">
        <v>61</v>
      </c>
      <c r="E85" s="190" t="s">
        <v>57</v>
      </c>
      <c r="F85" s="190" t="s">
        <v>58</v>
      </c>
      <c r="G85" s="190" t="s">
        <v>126</v>
      </c>
      <c r="H85" s="190" t="s">
        <v>127</v>
      </c>
      <c r="I85" s="190" t="s">
        <v>128</v>
      </c>
      <c r="J85" s="190" t="s">
        <v>115</v>
      </c>
      <c r="K85" s="191" t="s">
        <v>129</v>
      </c>
      <c r="L85" s="192"/>
      <c r="M85" s="94" t="s">
        <v>19</v>
      </c>
      <c r="N85" s="95" t="s">
        <v>46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116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75</v>
      </c>
      <c r="E87" s="201" t="s">
        <v>137</v>
      </c>
      <c r="F87" s="201" t="s">
        <v>138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P88+P116+P133+P143+P149+P153</f>
        <v>0</v>
      </c>
      <c r="Q87" s="206"/>
      <c r="R87" s="207">
        <f>R88+R116+R133+R143+R149+R153</f>
        <v>0</v>
      </c>
      <c r="S87" s="206"/>
      <c r="T87" s="208">
        <f>T88+T116+T133+T143+T149+T153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139</v>
      </c>
      <c r="AT87" s="210" t="s">
        <v>75</v>
      </c>
      <c r="AU87" s="210" t="s">
        <v>76</v>
      </c>
      <c r="AY87" s="209" t="s">
        <v>140</v>
      </c>
      <c r="BK87" s="211">
        <f>BK88+BK116+BK133+BK143+BK149+BK153</f>
        <v>0</v>
      </c>
    </row>
    <row r="88" s="12" customFormat="1" ht="22.8" customHeight="1">
      <c r="A88" s="12"/>
      <c r="B88" s="198"/>
      <c r="C88" s="199"/>
      <c r="D88" s="200" t="s">
        <v>75</v>
      </c>
      <c r="E88" s="212" t="s">
        <v>141</v>
      </c>
      <c r="F88" s="212" t="s">
        <v>142</v>
      </c>
      <c r="G88" s="199"/>
      <c r="H88" s="199"/>
      <c r="I88" s="202"/>
      <c r="J88" s="213">
        <f>BK88</f>
        <v>0</v>
      </c>
      <c r="K88" s="199"/>
      <c r="L88" s="204"/>
      <c r="M88" s="205"/>
      <c r="N88" s="206"/>
      <c r="O88" s="206"/>
      <c r="P88" s="207">
        <f>SUM(P89:P115)</f>
        <v>0</v>
      </c>
      <c r="Q88" s="206"/>
      <c r="R88" s="207">
        <f>SUM(R89:R115)</f>
        <v>0</v>
      </c>
      <c r="S88" s="206"/>
      <c r="T88" s="208">
        <f>SUM(T89:T115)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139</v>
      </c>
      <c r="AT88" s="210" t="s">
        <v>75</v>
      </c>
      <c r="AU88" s="210" t="s">
        <v>84</v>
      </c>
      <c r="AY88" s="209" t="s">
        <v>140</v>
      </c>
      <c r="BK88" s="211">
        <f>SUM(BK89:BK115)</f>
        <v>0</v>
      </c>
    </row>
    <row r="89" s="2" customFormat="1" ht="16.5" customHeight="1">
      <c r="A89" s="40"/>
      <c r="B89" s="41"/>
      <c r="C89" s="214" t="s">
        <v>84</v>
      </c>
      <c r="D89" s="214" t="s">
        <v>143</v>
      </c>
      <c r="E89" s="215" t="s">
        <v>144</v>
      </c>
      <c r="F89" s="216" t="s">
        <v>145</v>
      </c>
      <c r="G89" s="217" t="s">
        <v>146</v>
      </c>
      <c r="H89" s="218">
        <v>1</v>
      </c>
      <c r="I89" s="219"/>
      <c r="J89" s="220">
        <f>ROUND(I89*H89,2)</f>
        <v>0</v>
      </c>
      <c r="K89" s="216" t="s">
        <v>147</v>
      </c>
      <c r="L89" s="46"/>
      <c r="M89" s="221" t="s">
        <v>19</v>
      </c>
      <c r="N89" s="222" t="s">
        <v>47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148</v>
      </c>
      <c r="AT89" s="225" t="s">
        <v>143</v>
      </c>
      <c r="AU89" s="225" t="s">
        <v>86</v>
      </c>
      <c r="AY89" s="19" t="s">
        <v>140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84</v>
      </c>
      <c r="BK89" s="226">
        <f>ROUND(I89*H89,2)</f>
        <v>0</v>
      </c>
      <c r="BL89" s="19" t="s">
        <v>148</v>
      </c>
      <c r="BM89" s="225" t="s">
        <v>149</v>
      </c>
    </row>
    <row r="90" s="2" customFormat="1">
      <c r="A90" s="40"/>
      <c r="B90" s="41"/>
      <c r="C90" s="42"/>
      <c r="D90" s="227" t="s">
        <v>150</v>
      </c>
      <c r="E90" s="42"/>
      <c r="F90" s="228" t="s">
        <v>151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150</v>
      </c>
      <c r="AU90" s="19" t="s">
        <v>86</v>
      </c>
    </row>
    <row r="91" s="2" customFormat="1">
      <c r="A91" s="40"/>
      <c r="B91" s="41"/>
      <c r="C91" s="42"/>
      <c r="D91" s="232" t="s">
        <v>152</v>
      </c>
      <c r="E91" s="42"/>
      <c r="F91" s="233" t="s">
        <v>153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152</v>
      </c>
      <c r="AU91" s="19" t="s">
        <v>86</v>
      </c>
    </row>
    <row r="92" s="2" customFormat="1" ht="16.5" customHeight="1">
      <c r="A92" s="40"/>
      <c r="B92" s="41"/>
      <c r="C92" s="214" t="s">
        <v>86</v>
      </c>
      <c r="D92" s="214" t="s">
        <v>143</v>
      </c>
      <c r="E92" s="215" t="s">
        <v>154</v>
      </c>
      <c r="F92" s="216" t="s">
        <v>155</v>
      </c>
      <c r="G92" s="217" t="s">
        <v>146</v>
      </c>
      <c r="H92" s="218">
        <v>1</v>
      </c>
      <c r="I92" s="219"/>
      <c r="J92" s="220">
        <f>ROUND(I92*H92,2)</f>
        <v>0</v>
      </c>
      <c r="K92" s="216" t="s">
        <v>147</v>
      </c>
      <c r="L92" s="46"/>
      <c r="M92" s="221" t="s">
        <v>19</v>
      </c>
      <c r="N92" s="222" t="s">
        <v>47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148</v>
      </c>
      <c r="AT92" s="225" t="s">
        <v>143</v>
      </c>
      <c r="AU92" s="225" t="s">
        <v>86</v>
      </c>
      <c r="AY92" s="19" t="s">
        <v>140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84</v>
      </c>
      <c r="BK92" s="226">
        <f>ROUND(I92*H92,2)</f>
        <v>0</v>
      </c>
      <c r="BL92" s="19" t="s">
        <v>148</v>
      </c>
      <c r="BM92" s="225" t="s">
        <v>156</v>
      </c>
    </row>
    <row r="93" s="2" customFormat="1">
      <c r="A93" s="40"/>
      <c r="B93" s="41"/>
      <c r="C93" s="42"/>
      <c r="D93" s="227" t="s">
        <v>150</v>
      </c>
      <c r="E93" s="42"/>
      <c r="F93" s="228" t="s">
        <v>157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150</v>
      </c>
      <c r="AU93" s="19" t="s">
        <v>86</v>
      </c>
    </row>
    <row r="94" s="2" customFormat="1">
      <c r="A94" s="40"/>
      <c r="B94" s="41"/>
      <c r="C94" s="42"/>
      <c r="D94" s="232" t="s">
        <v>152</v>
      </c>
      <c r="E94" s="42"/>
      <c r="F94" s="233" t="s">
        <v>158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152</v>
      </c>
      <c r="AU94" s="19" t="s">
        <v>86</v>
      </c>
    </row>
    <row r="95" s="2" customFormat="1" ht="16.5" customHeight="1">
      <c r="A95" s="40"/>
      <c r="B95" s="41"/>
      <c r="C95" s="214" t="s">
        <v>159</v>
      </c>
      <c r="D95" s="214" t="s">
        <v>143</v>
      </c>
      <c r="E95" s="215" t="s">
        <v>160</v>
      </c>
      <c r="F95" s="216" t="s">
        <v>161</v>
      </c>
      <c r="G95" s="217" t="s">
        <v>146</v>
      </c>
      <c r="H95" s="218">
        <v>1</v>
      </c>
      <c r="I95" s="219"/>
      <c r="J95" s="220">
        <f>ROUND(I95*H95,2)</f>
        <v>0</v>
      </c>
      <c r="K95" s="216" t="s">
        <v>147</v>
      </c>
      <c r="L95" s="46"/>
      <c r="M95" s="221" t="s">
        <v>19</v>
      </c>
      <c r="N95" s="222" t="s">
        <v>47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148</v>
      </c>
      <c r="AT95" s="225" t="s">
        <v>143</v>
      </c>
      <c r="AU95" s="225" t="s">
        <v>86</v>
      </c>
      <c r="AY95" s="19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84</v>
      </c>
      <c r="BK95" s="226">
        <f>ROUND(I95*H95,2)</f>
        <v>0</v>
      </c>
      <c r="BL95" s="19" t="s">
        <v>148</v>
      </c>
      <c r="BM95" s="225" t="s">
        <v>162</v>
      </c>
    </row>
    <row r="96" s="2" customFormat="1">
      <c r="A96" s="40"/>
      <c r="B96" s="41"/>
      <c r="C96" s="42"/>
      <c r="D96" s="227" t="s">
        <v>150</v>
      </c>
      <c r="E96" s="42"/>
      <c r="F96" s="228" t="s">
        <v>163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86</v>
      </c>
    </row>
    <row r="97" s="2" customFormat="1">
      <c r="A97" s="40"/>
      <c r="B97" s="41"/>
      <c r="C97" s="42"/>
      <c r="D97" s="232" t="s">
        <v>152</v>
      </c>
      <c r="E97" s="42"/>
      <c r="F97" s="233" t="s">
        <v>164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86</v>
      </c>
    </row>
    <row r="98" s="2" customFormat="1" ht="16.5" customHeight="1">
      <c r="A98" s="40"/>
      <c r="B98" s="41"/>
      <c r="C98" s="214" t="s">
        <v>165</v>
      </c>
      <c r="D98" s="214" t="s">
        <v>143</v>
      </c>
      <c r="E98" s="215" t="s">
        <v>166</v>
      </c>
      <c r="F98" s="216" t="s">
        <v>167</v>
      </c>
      <c r="G98" s="217" t="s">
        <v>146</v>
      </c>
      <c r="H98" s="218">
        <v>1</v>
      </c>
      <c r="I98" s="219"/>
      <c r="J98" s="220">
        <f>ROUND(I98*H98,2)</f>
        <v>0</v>
      </c>
      <c r="K98" s="216" t="s">
        <v>147</v>
      </c>
      <c r="L98" s="46"/>
      <c r="M98" s="221" t="s">
        <v>19</v>
      </c>
      <c r="N98" s="222" t="s">
        <v>47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148</v>
      </c>
      <c r="AT98" s="225" t="s">
        <v>143</v>
      </c>
      <c r="AU98" s="225" t="s">
        <v>86</v>
      </c>
      <c r="AY98" s="19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84</v>
      </c>
      <c r="BK98" s="226">
        <f>ROUND(I98*H98,2)</f>
        <v>0</v>
      </c>
      <c r="BL98" s="19" t="s">
        <v>148</v>
      </c>
      <c r="BM98" s="225" t="s">
        <v>168</v>
      </c>
    </row>
    <row r="99" s="2" customFormat="1">
      <c r="A99" s="40"/>
      <c r="B99" s="41"/>
      <c r="C99" s="42"/>
      <c r="D99" s="227" t="s">
        <v>150</v>
      </c>
      <c r="E99" s="42"/>
      <c r="F99" s="228" t="s">
        <v>169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150</v>
      </c>
      <c r="AU99" s="19" t="s">
        <v>86</v>
      </c>
    </row>
    <row r="100" s="2" customFormat="1">
      <c r="A100" s="40"/>
      <c r="B100" s="41"/>
      <c r="C100" s="42"/>
      <c r="D100" s="232" t="s">
        <v>152</v>
      </c>
      <c r="E100" s="42"/>
      <c r="F100" s="233" t="s">
        <v>170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152</v>
      </c>
      <c r="AU100" s="19" t="s">
        <v>86</v>
      </c>
    </row>
    <row r="101" s="2" customFormat="1" ht="16.5" customHeight="1">
      <c r="A101" s="40"/>
      <c r="B101" s="41"/>
      <c r="C101" s="214" t="s">
        <v>171</v>
      </c>
      <c r="D101" s="214" t="s">
        <v>143</v>
      </c>
      <c r="E101" s="215" t="s">
        <v>172</v>
      </c>
      <c r="F101" s="216" t="s">
        <v>173</v>
      </c>
      <c r="G101" s="217" t="s">
        <v>146</v>
      </c>
      <c r="H101" s="218">
        <v>1</v>
      </c>
      <c r="I101" s="219"/>
      <c r="J101" s="220">
        <f>ROUND(I101*H101,2)</f>
        <v>0</v>
      </c>
      <c r="K101" s="216" t="s">
        <v>147</v>
      </c>
      <c r="L101" s="46"/>
      <c r="M101" s="221" t="s">
        <v>19</v>
      </c>
      <c r="N101" s="222" t="s">
        <v>47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148</v>
      </c>
      <c r="AT101" s="225" t="s">
        <v>143</v>
      </c>
      <c r="AU101" s="225" t="s">
        <v>86</v>
      </c>
      <c r="AY101" s="19" t="s">
        <v>140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84</v>
      </c>
      <c r="BK101" s="226">
        <f>ROUND(I101*H101,2)</f>
        <v>0</v>
      </c>
      <c r="BL101" s="19" t="s">
        <v>148</v>
      </c>
      <c r="BM101" s="225" t="s">
        <v>174</v>
      </c>
    </row>
    <row r="102" s="2" customFormat="1">
      <c r="A102" s="40"/>
      <c r="B102" s="41"/>
      <c r="C102" s="42"/>
      <c r="D102" s="227" t="s">
        <v>150</v>
      </c>
      <c r="E102" s="42"/>
      <c r="F102" s="228" t="s">
        <v>175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86</v>
      </c>
    </row>
    <row r="103" s="2" customFormat="1">
      <c r="A103" s="40"/>
      <c r="B103" s="41"/>
      <c r="C103" s="42"/>
      <c r="D103" s="232" t="s">
        <v>152</v>
      </c>
      <c r="E103" s="42"/>
      <c r="F103" s="233" t="s">
        <v>176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152</v>
      </c>
      <c r="AU103" s="19" t="s">
        <v>86</v>
      </c>
    </row>
    <row r="104" s="2" customFormat="1" ht="16.5" customHeight="1">
      <c r="A104" s="40"/>
      <c r="B104" s="41"/>
      <c r="C104" s="214" t="s">
        <v>177</v>
      </c>
      <c r="D104" s="214" t="s">
        <v>143</v>
      </c>
      <c r="E104" s="215" t="s">
        <v>178</v>
      </c>
      <c r="F104" s="216" t="s">
        <v>179</v>
      </c>
      <c r="G104" s="217" t="s">
        <v>146</v>
      </c>
      <c r="H104" s="218">
        <v>1</v>
      </c>
      <c r="I104" s="219"/>
      <c r="J104" s="220">
        <f>ROUND(I104*H104,2)</f>
        <v>0</v>
      </c>
      <c r="K104" s="216" t="s">
        <v>147</v>
      </c>
      <c r="L104" s="46"/>
      <c r="M104" s="221" t="s">
        <v>19</v>
      </c>
      <c r="N104" s="222" t="s">
        <v>47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148</v>
      </c>
      <c r="AT104" s="225" t="s">
        <v>143</v>
      </c>
      <c r="AU104" s="225" t="s">
        <v>86</v>
      </c>
      <c r="AY104" s="19" t="s">
        <v>140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84</v>
      </c>
      <c r="BK104" s="226">
        <f>ROUND(I104*H104,2)</f>
        <v>0</v>
      </c>
      <c r="BL104" s="19" t="s">
        <v>148</v>
      </c>
      <c r="BM104" s="225" t="s">
        <v>180</v>
      </c>
    </row>
    <row r="105" s="2" customFormat="1">
      <c r="A105" s="40"/>
      <c r="B105" s="41"/>
      <c r="C105" s="42"/>
      <c r="D105" s="227" t="s">
        <v>150</v>
      </c>
      <c r="E105" s="42"/>
      <c r="F105" s="228" t="s">
        <v>181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86</v>
      </c>
    </row>
    <row r="106" s="2" customFormat="1">
      <c r="A106" s="40"/>
      <c r="B106" s="41"/>
      <c r="C106" s="42"/>
      <c r="D106" s="232" t="s">
        <v>152</v>
      </c>
      <c r="E106" s="42"/>
      <c r="F106" s="233" t="s">
        <v>182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152</v>
      </c>
      <c r="AU106" s="19" t="s">
        <v>86</v>
      </c>
    </row>
    <row r="107" s="13" customFormat="1">
      <c r="A107" s="13"/>
      <c r="B107" s="234"/>
      <c r="C107" s="235"/>
      <c r="D107" s="232" t="s">
        <v>183</v>
      </c>
      <c r="E107" s="236" t="s">
        <v>19</v>
      </c>
      <c r="F107" s="237" t="s">
        <v>184</v>
      </c>
      <c r="G107" s="235"/>
      <c r="H107" s="238">
        <v>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183</v>
      </c>
      <c r="AU107" s="244" t="s">
        <v>86</v>
      </c>
      <c r="AV107" s="13" t="s">
        <v>86</v>
      </c>
      <c r="AW107" s="13" t="s">
        <v>37</v>
      </c>
      <c r="AX107" s="13" t="s">
        <v>84</v>
      </c>
      <c r="AY107" s="244" t="s">
        <v>140</v>
      </c>
    </row>
    <row r="108" s="2" customFormat="1" ht="16.5" customHeight="1">
      <c r="A108" s="40"/>
      <c r="B108" s="41"/>
      <c r="C108" s="214" t="s">
        <v>139</v>
      </c>
      <c r="D108" s="214" t="s">
        <v>143</v>
      </c>
      <c r="E108" s="215" t="s">
        <v>185</v>
      </c>
      <c r="F108" s="216" t="s">
        <v>186</v>
      </c>
      <c r="G108" s="217" t="s">
        <v>146</v>
      </c>
      <c r="H108" s="218">
        <v>1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47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148</v>
      </c>
      <c r="AT108" s="225" t="s">
        <v>143</v>
      </c>
      <c r="AU108" s="225" t="s">
        <v>86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84</v>
      </c>
      <c r="BK108" s="226">
        <f>ROUND(I108*H108,2)</f>
        <v>0</v>
      </c>
      <c r="BL108" s="19" t="s">
        <v>148</v>
      </c>
      <c r="BM108" s="225" t="s">
        <v>187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188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86</v>
      </c>
    </row>
    <row r="110" s="2" customFormat="1">
      <c r="A110" s="40"/>
      <c r="B110" s="41"/>
      <c r="C110" s="42"/>
      <c r="D110" s="232" t="s">
        <v>152</v>
      </c>
      <c r="E110" s="42"/>
      <c r="F110" s="233" t="s">
        <v>189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152</v>
      </c>
      <c r="AU110" s="19" t="s">
        <v>86</v>
      </c>
    </row>
    <row r="111" s="2" customFormat="1" ht="16.5" customHeight="1">
      <c r="A111" s="40"/>
      <c r="B111" s="41"/>
      <c r="C111" s="214" t="s">
        <v>190</v>
      </c>
      <c r="D111" s="214" t="s">
        <v>143</v>
      </c>
      <c r="E111" s="215" t="s">
        <v>191</v>
      </c>
      <c r="F111" s="216" t="s">
        <v>192</v>
      </c>
      <c r="G111" s="217" t="s">
        <v>146</v>
      </c>
      <c r="H111" s="218">
        <v>1</v>
      </c>
      <c r="I111" s="219"/>
      <c r="J111" s="220">
        <f>ROUND(I111*H111,2)</f>
        <v>0</v>
      </c>
      <c r="K111" s="216" t="s">
        <v>147</v>
      </c>
      <c r="L111" s="46"/>
      <c r="M111" s="221" t="s">
        <v>19</v>
      </c>
      <c r="N111" s="222" t="s">
        <v>47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148</v>
      </c>
      <c r="AT111" s="225" t="s">
        <v>143</v>
      </c>
      <c r="AU111" s="225" t="s">
        <v>86</v>
      </c>
      <c r="AY111" s="19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84</v>
      </c>
      <c r="BK111" s="226">
        <f>ROUND(I111*H111,2)</f>
        <v>0</v>
      </c>
      <c r="BL111" s="19" t="s">
        <v>148</v>
      </c>
      <c r="BM111" s="225" t="s">
        <v>193</v>
      </c>
    </row>
    <row r="112" s="2" customFormat="1">
      <c r="A112" s="40"/>
      <c r="B112" s="41"/>
      <c r="C112" s="42"/>
      <c r="D112" s="227" t="s">
        <v>150</v>
      </c>
      <c r="E112" s="42"/>
      <c r="F112" s="228" t="s">
        <v>194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86</v>
      </c>
    </row>
    <row r="113" s="13" customFormat="1">
      <c r="A113" s="13"/>
      <c r="B113" s="234"/>
      <c r="C113" s="235"/>
      <c r="D113" s="232" t="s">
        <v>183</v>
      </c>
      <c r="E113" s="236" t="s">
        <v>19</v>
      </c>
      <c r="F113" s="237" t="s">
        <v>195</v>
      </c>
      <c r="G113" s="235"/>
      <c r="H113" s="238">
        <v>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183</v>
      </c>
      <c r="AU113" s="244" t="s">
        <v>86</v>
      </c>
      <c r="AV113" s="13" t="s">
        <v>86</v>
      </c>
      <c r="AW113" s="13" t="s">
        <v>37</v>
      </c>
      <c r="AX113" s="13" t="s">
        <v>84</v>
      </c>
      <c r="AY113" s="244" t="s">
        <v>140</v>
      </c>
    </row>
    <row r="114" s="2" customFormat="1" ht="16.5" customHeight="1">
      <c r="A114" s="40"/>
      <c r="B114" s="41"/>
      <c r="C114" s="214" t="s">
        <v>7</v>
      </c>
      <c r="D114" s="214" t="s">
        <v>143</v>
      </c>
      <c r="E114" s="215" t="s">
        <v>196</v>
      </c>
      <c r="F114" s="216" t="s">
        <v>197</v>
      </c>
      <c r="G114" s="217" t="s">
        <v>146</v>
      </c>
      <c r="H114" s="218">
        <v>1</v>
      </c>
      <c r="I114" s="219"/>
      <c r="J114" s="220">
        <f>ROUND(I114*H114,2)</f>
        <v>0</v>
      </c>
      <c r="K114" s="216" t="s">
        <v>147</v>
      </c>
      <c r="L114" s="46"/>
      <c r="M114" s="221" t="s">
        <v>19</v>
      </c>
      <c r="N114" s="222" t="s">
        <v>47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148</v>
      </c>
      <c r="AT114" s="225" t="s">
        <v>143</v>
      </c>
      <c r="AU114" s="225" t="s">
        <v>86</v>
      </c>
      <c r="AY114" s="19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84</v>
      </c>
      <c r="BK114" s="226">
        <f>ROUND(I114*H114,2)</f>
        <v>0</v>
      </c>
      <c r="BL114" s="19" t="s">
        <v>148</v>
      </c>
      <c r="BM114" s="225" t="s">
        <v>198</v>
      </c>
    </row>
    <row r="115" s="2" customFormat="1">
      <c r="A115" s="40"/>
      <c r="B115" s="41"/>
      <c r="C115" s="42"/>
      <c r="D115" s="227" t="s">
        <v>150</v>
      </c>
      <c r="E115" s="42"/>
      <c r="F115" s="228" t="s">
        <v>199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150</v>
      </c>
      <c r="AU115" s="19" t="s">
        <v>86</v>
      </c>
    </row>
    <row r="116" s="12" customFormat="1" ht="22.8" customHeight="1">
      <c r="A116" s="12"/>
      <c r="B116" s="198"/>
      <c r="C116" s="199"/>
      <c r="D116" s="200" t="s">
        <v>75</v>
      </c>
      <c r="E116" s="212" t="s">
        <v>200</v>
      </c>
      <c r="F116" s="212" t="s">
        <v>201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SUM(P117:P132)</f>
        <v>0</v>
      </c>
      <c r="Q116" s="206"/>
      <c r="R116" s="207">
        <f>SUM(R117:R132)</f>
        <v>0</v>
      </c>
      <c r="S116" s="206"/>
      <c r="T116" s="208">
        <f>SUM(T117:T132)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139</v>
      </c>
      <c r="AT116" s="210" t="s">
        <v>75</v>
      </c>
      <c r="AU116" s="210" t="s">
        <v>84</v>
      </c>
      <c r="AY116" s="209" t="s">
        <v>140</v>
      </c>
      <c r="BK116" s="211">
        <f>SUM(BK117:BK132)</f>
        <v>0</v>
      </c>
    </row>
    <row r="117" s="2" customFormat="1" ht="16.5" customHeight="1">
      <c r="A117" s="40"/>
      <c r="B117" s="41"/>
      <c r="C117" s="214" t="s">
        <v>202</v>
      </c>
      <c r="D117" s="214" t="s">
        <v>143</v>
      </c>
      <c r="E117" s="215" t="s">
        <v>203</v>
      </c>
      <c r="F117" s="216" t="s">
        <v>204</v>
      </c>
      <c r="G117" s="217" t="s">
        <v>205</v>
      </c>
      <c r="H117" s="218">
        <v>1</v>
      </c>
      <c r="I117" s="219"/>
      <c r="J117" s="220">
        <f>ROUND(I117*H117,2)</f>
        <v>0</v>
      </c>
      <c r="K117" s="216" t="s">
        <v>147</v>
      </c>
      <c r="L117" s="46"/>
      <c r="M117" s="221" t="s">
        <v>19</v>
      </c>
      <c r="N117" s="222" t="s">
        <v>47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148</v>
      </c>
      <c r="AT117" s="225" t="s">
        <v>143</v>
      </c>
      <c r="AU117" s="225" t="s">
        <v>86</v>
      </c>
      <c r="AY117" s="19" t="s">
        <v>140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84</v>
      </c>
      <c r="BK117" s="226">
        <f>ROUND(I117*H117,2)</f>
        <v>0</v>
      </c>
      <c r="BL117" s="19" t="s">
        <v>148</v>
      </c>
      <c r="BM117" s="225" t="s">
        <v>206</v>
      </c>
    </row>
    <row r="118" s="2" customFormat="1">
      <c r="A118" s="40"/>
      <c r="B118" s="41"/>
      <c r="C118" s="42"/>
      <c r="D118" s="227" t="s">
        <v>150</v>
      </c>
      <c r="E118" s="42"/>
      <c r="F118" s="228" t="s">
        <v>207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150</v>
      </c>
      <c r="AU118" s="19" t="s">
        <v>86</v>
      </c>
    </row>
    <row r="119" s="2" customFormat="1">
      <c r="A119" s="40"/>
      <c r="B119" s="41"/>
      <c r="C119" s="42"/>
      <c r="D119" s="232" t="s">
        <v>152</v>
      </c>
      <c r="E119" s="42"/>
      <c r="F119" s="233" t="s">
        <v>208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86</v>
      </c>
    </row>
    <row r="120" s="13" customFormat="1">
      <c r="A120" s="13"/>
      <c r="B120" s="234"/>
      <c r="C120" s="235"/>
      <c r="D120" s="232" t="s">
        <v>183</v>
      </c>
      <c r="E120" s="236" t="s">
        <v>19</v>
      </c>
      <c r="F120" s="237" t="s">
        <v>209</v>
      </c>
      <c r="G120" s="235"/>
      <c r="H120" s="238">
        <v>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183</v>
      </c>
      <c r="AU120" s="244" t="s">
        <v>86</v>
      </c>
      <c r="AV120" s="13" t="s">
        <v>86</v>
      </c>
      <c r="AW120" s="13" t="s">
        <v>37</v>
      </c>
      <c r="AX120" s="13" t="s">
        <v>84</v>
      </c>
      <c r="AY120" s="244" t="s">
        <v>140</v>
      </c>
    </row>
    <row r="121" s="2" customFormat="1" ht="16.5" customHeight="1">
      <c r="A121" s="40"/>
      <c r="B121" s="41"/>
      <c r="C121" s="214" t="s">
        <v>210</v>
      </c>
      <c r="D121" s="214" t="s">
        <v>143</v>
      </c>
      <c r="E121" s="215" t="s">
        <v>211</v>
      </c>
      <c r="F121" s="216" t="s">
        <v>212</v>
      </c>
      <c r="G121" s="217" t="s">
        <v>146</v>
      </c>
      <c r="H121" s="218">
        <v>1</v>
      </c>
      <c r="I121" s="219"/>
      <c r="J121" s="220">
        <f>ROUND(I121*H121,2)</f>
        <v>0</v>
      </c>
      <c r="K121" s="216" t="s">
        <v>147</v>
      </c>
      <c r="L121" s="46"/>
      <c r="M121" s="221" t="s">
        <v>19</v>
      </c>
      <c r="N121" s="222" t="s">
        <v>47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148</v>
      </c>
      <c r="AT121" s="225" t="s">
        <v>143</v>
      </c>
      <c r="AU121" s="225" t="s">
        <v>86</v>
      </c>
      <c r="AY121" s="19" t="s">
        <v>140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84</v>
      </c>
      <c r="BK121" s="226">
        <f>ROUND(I121*H121,2)</f>
        <v>0</v>
      </c>
      <c r="BL121" s="19" t="s">
        <v>148</v>
      </c>
      <c r="BM121" s="225" t="s">
        <v>213</v>
      </c>
    </row>
    <row r="122" s="2" customFormat="1">
      <c r="A122" s="40"/>
      <c r="B122" s="41"/>
      <c r="C122" s="42"/>
      <c r="D122" s="227" t="s">
        <v>150</v>
      </c>
      <c r="E122" s="42"/>
      <c r="F122" s="228" t="s">
        <v>214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150</v>
      </c>
      <c r="AU122" s="19" t="s">
        <v>86</v>
      </c>
    </row>
    <row r="123" s="2" customFormat="1">
      <c r="A123" s="40"/>
      <c r="B123" s="41"/>
      <c r="C123" s="42"/>
      <c r="D123" s="232" t="s">
        <v>152</v>
      </c>
      <c r="E123" s="42"/>
      <c r="F123" s="233" t="s">
        <v>215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86</v>
      </c>
    </row>
    <row r="124" s="2" customFormat="1" ht="16.5" customHeight="1">
      <c r="A124" s="40"/>
      <c r="B124" s="41"/>
      <c r="C124" s="214" t="s">
        <v>216</v>
      </c>
      <c r="D124" s="214" t="s">
        <v>143</v>
      </c>
      <c r="E124" s="215" t="s">
        <v>217</v>
      </c>
      <c r="F124" s="216" t="s">
        <v>218</v>
      </c>
      <c r="G124" s="217" t="s">
        <v>205</v>
      </c>
      <c r="H124" s="218">
        <v>1</v>
      </c>
      <c r="I124" s="219"/>
      <c r="J124" s="220">
        <f>ROUND(I124*H124,2)</f>
        <v>0</v>
      </c>
      <c r="K124" s="216" t="s">
        <v>147</v>
      </c>
      <c r="L124" s="46"/>
      <c r="M124" s="221" t="s">
        <v>19</v>
      </c>
      <c r="N124" s="222" t="s">
        <v>47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148</v>
      </c>
      <c r="AT124" s="225" t="s">
        <v>143</v>
      </c>
      <c r="AU124" s="225" t="s">
        <v>86</v>
      </c>
      <c r="AY124" s="19" t="s">
        <v>140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84</v>
      </c>
      <c r="BK124" s="226">
        <f>ROUND(I124*H124,2)</f>
        <v>0</v>
      </c>
      <c r="BL124" s="19" t="s">
        <v>148</v>
      </c>
      <c r="BM124" s="225" t="s">
        <v>219</v>
      </c>
    </row>
    <row r="125" s="2" customFormat="1">
      <c r="A125" s="40"/>
      <c r="B125" s="41"/>
      <c r="C125" s="42"/>
      <c r="D125" s="227" t="s">
        <v>150</v>
      </c>
      <c r="E125" s="42"/>
      <c r="F125" s="228" t="s">
        <v>220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86</v>
      </c>
    </row>
    <row r="126" s="2" customFormat="1">
      <c r="A126" s="40"/>
      <c r="B126" s="41"/>
      <c r="C126" s="42"/>
      <c r="D126" s="232" t="s">
        <v>152</v>
      </c>
      <c r="E126" s="42"/>
      <c r="F126" s="233" t="s">
        <v>221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152</v>
      </c>
      <c r="AU126" s="19" t="s">
        <v>86</v>
      </c>
    </row>
    <row r="127" s="2" customFormat="1" ht="16.5" customHeight="1">
      <c r="A127" s="40"/>
      <c r="B127" s="41"/>
      <c r="C127" s="214" t="s">
        <v>222</v>
      </c>
      <c r="D127" s="214" t="s">
        <v>143</v>
      </c>
      <c r="E127" s="215" t="s">
        <v>223</v>
      </c>
      <c r="F127" s="216" t="s">
        <v>224</v>
      </c>
      <c r="G127" s="217" t="s">
        <v>146</v>
      </c>
      <c r="H127" s="218">
        <v>1</v>
      </c>
      <c r="I127" s="219"/>
      <c r="J127" s="220">
        <f>ROUND(I127*H127,2)</f>
        <v>0</v>
      </c>
      <c r="K127" s="216" t="s">
        <v>147</v>
      </c>
      <c r="L127" s="46"/>
      <c r="M127" s="221" t="s">
        <v>19</v>
      </c>
      <c r="N127" s="222" t="s">
        <v>47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148</v>
      </c>
      <c r="AT127" s="225" t="s">
        <v>143</v>
      </c>
      <c r="AU127" s="225" t="s">
        <v>86</v>
      </c>
      <c r="AY127" s="19" t="s">
        <v>140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84</v>
      </c>
      <c r="BK127" s="226">
        <f>ROUND(I127*H127,2)</f>
        <v>0</v>
      </c>
      <c r="BL127" s="19" t="s">
        <v>148</v>
      </c>
      <c r="BM127" s="225" t="s">
        <v>225</v>
      </c>
    </row>
    <row r="128" s="2" customFormat="1">
      <c r="A128" s="40"/>
      <c r="B128" s="41"/>
      <c r="C128" s="42"/>
      <c r="D128" s="227" t="s">
        <v>150</v>
      </c>
      <c r="E128" s="42"/>
      <c r="F128" s="228" t="s">
        <v>226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86</v>
      </c>
    </row>
    <row r="129" s="2" customFormat="1">
      <c r="A129" s="40"/>
      <c r="B129" s="41"/>
      <c r="C129" s="42"/>
      <c r="D129" s="232" t="s">
        <v>152</v>
      </c>
      <c r="E129" s="42"/>
      <c r="F129" s="233" t="s">
        <v>227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152</v>
      </c>
      <c r="AU129" s="19" t="s">
        <v>86</v>
      </c>
    </row>
    <row r="130" s="2" customFormat="1" ht="16.5" customHeight="1">
      <c r="A130" s="40"/>
      <c r="B130" s="41"/>
      <c r="C130" s="214" t="s">
        <v>228</v>
      </c>
      <c r="D130" s="214" t="s">
        <v>143</v>
      </c>
      <c r="E130" s="215" t="s">
        <v>229</v>
      </c>
      <c r="F130" s="216" t="s">
        <v>230</v>
      </c>
      <c r="G130" s="217" t="s">
        <v>146</v>
      </c>
      <c r="H130" s="218">
        <v>1</v>
      </c>
      <c r="I130" s="219"/>
      <c r="J130" s="220">
        <f>ROUND(I130*H130,2)</f>
        <v>0</v>
      </c>
      <c r="K130" s="216" t="s">
        <v>147</v>
      </c>
      <c r="L130" s="46"/>
      <c r="M130" s="221" t="s">
        <v>19</v>
      </c>
      <c r="N130" s="222" t="s">
        <v>47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148</v>
      </c>
      <c r="AT130" s="225" t="s">
        <v>143</v>
      </c>
      <c r="AU130" s="225" t="s">
        <v>86</v>
      </c>
      <c r="AY130" s="19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84</v>
      </c>
      <c r="BK130" s="226">
        <f>ROUND(I130*H130,2)</f>
        <v>0</v>
      </c>
      <c r="BL130" s="19" t="s">
        <v>148</v>
      </c>
      <c r="BM130" s="225" t="s">
        <v>231</v>
      </c>
    </row>
    <row r="131" s="2" customFormat="1">
      <c r="A131" s="40"/>
      <c r="B131" s="41"/>
      <c r="C131" s="42"/>
      <c r="D131" s="227" t="s">
        <v>150</v>
      </c>
      <c r="E131" s="42"/>
      <c r="F131" s="228" t="s">
        <v>232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150</v>
      </c>
      <c r="AU131" s="19" t="s">
        <v>86</v>
      </c>
    </row>
    <row r="132" s="2" customFormat="1">
      <c r="A132" s="40"/>
      <c r="B132" s="41"/>
      <c r="C132" s="42"/>
      <c r="D132" s="232" t="s">
        <v>152</v>
      </c>
      <c r="E132" s="42"/>
      <c r="F132" s="233" t="s">
        <v>233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152</v>
      </c>
      <c r="AU132" s="19" t="s">
        <v>86</v>
      </c>
    </row>
    <row r="133" s="12" customFormat="1" ht="22.8" customHeight="1">
      <c r="A133" s="12"/>
      <c r="B133" s="198"/>
      <c r="C133" s="199"/>
      <c r="D133" s="200" t="s">
        <v>75</v>
      </c>
      <c r="E133" s="212" t="s">
        <v>234</v>
      </c>
      <c r="F133" s="212" t="s">
        <v>235</v>
      </c>
      <c r="G133" s="199"/>
      <c r="H133" s="199"/>
      <c r="I133" s="202"/>
      <c r="J133" s="213">
        <f>BK133</f>
        <v>0</v>
      </c>
      <c r="K133" s="199"/>
      <c r="L133" s="204"/>
      <c r="M133" s="205"/>
      <c r="N133" s="206"/>
      <c r="O133" s="206"/>
      <c r="P133" s="207">
        <f>SUM(P134:P142)</f>
        <v>0</v>
      </c>
      <c r="Q133" s="206"/>
      <c r="R133" s="207">
        <f>SUM(R134:R142)</f>
        <v>0</v>
      </c>
      <c r="S133" s="206"/>
      <c r="T133" s="208">
        <f>SUM(T134:T142)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139</v>
      </c>
      <c r="AT133" s="210" t="s">
        <v>75</v>
      </c>
      <c r="AU133" s="210" t="s">
        <v>84</v>
      </c>
      <c r="AY133" s="209" t="s">
        <v>140</v>
      </c>
      <c r="BK133" s="211">
        <f>SUM(BK134:BK142)</f>
        <v>0</v>
      </c>
    </row>
    <row r="134" s="2" customFormat="1" ht="16.5" customHeight="1">
      <c r="A134" s="40"/>
      <c r="B134" s="41"/>
      <c r="C134" s="214" t="s">
        <v>236</v>
      </c>
      <c r="D134" s="214" t="s">
        <v>143</v>
      </c>
      <c r="E134" s="215" t="s">
        <v>237</v>
      </c>
      <c r="F134" s="216" t="s">
        <v>238</v>
      </c>
      <c r="G134" s="217" t="s">
        <v>146</v>
      </c>
      <c r="H134" s="218">
        <v>1</v>
      </c>
      <c r="I134" s="219"/>
      <c r="J134" s="220">
        <f>ROUND(I134*H134,2)</f>
        <v>0</v>
      </c>
      <c r="K134" s="216" t="s">
        <v>147</v>
      </c>
      <c r="L134" s="46"/>
      <c r="M134" s="221" t="s">
        <v>19</v>
      </c>
      <c r="N134" s="222" t="s">
        <v>47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148</v>
      </c>
      <c r="AT134" s="225" t="s">
        <v>143</v>
      </c>
      <c r="AU134" s="225" t="s">
        <v>86</v>
      </c>
      <c r="AY134" s="19" t="s">
        <v>140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84</v>
      </c>
      <c r="BK134" s="226">
        <f>ROUND(I134*H134,2)</f>
        <v>0</v>
      </c>
      <c r="BL134" s="19" t="s">
        <v>148</v>
      </c>
      <c r="BM134" s="225" t="s">
        <v>239</v>
      </c>
    </row>
    <row r="135" s="2" customFormat="1">
      <c r="A135" s="40"/>
      <c r="B135" s="41"/>
      <c r="C135" s="42"/>
      <c r="D135" s="227" t="s">
        <v>150</v>
      </c>
      <c r="E135" s="42"/>
      <c r="F135" s="228" t="s">
        <v>240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150</v>
      </c>
      <c r="AU135" s="19" t="s">
        <v>86</v>
      </c>
    </row>
    <row r="136" s="2" customFormat="1">
      <c r="A136" s="40"/>
      <c r="B136" s="41"/>
      <c r="C136" s="42"/>
      <c r="D136" s="232" t="s">
        <v>152</v>
      </c>
      <c r="E136" s="42"/>
      <c r="F136" s="233" t="s">
        <v>241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152</v>
      </c>
      <c r="AU136" s="19" t="s">
        <v>86</v>
      </c>
    </row>
    <row r="137" s="2" customFormat="1" ht="16.5" customHeight="1">
      <c r="A137" s="40"/>
      <c r="B137" s="41"/>
      <c r="C137" s="214" t="s">
        <v>242</v>
      </c>
      <c r="D137" s="214" t="s">
        <v>143</v>
      </c>
      <c r="E137" s="215" t="s">
        <v>243</v>
      </c>
      <c r="F137" s="216" t="s">
        <v>244</v>
      </c>
      <c r="G137" s="217" t="s">
        <v>146</v>
      </c>
      <c r="H137" s="218">
        <v>1</v>
      </c>
      <c r="I137" s="219"/>
      <c r="J137" s="220">
        <f>ROUND(I137*H137,2)</f>
        <v>0</v>
      </c>
      <c r="K137" s="216" t="s">
        <v>147</v>
      </c>
      <c r="L137" s="46"/>
      <c r="M137" s="221" t="s">
        <v>19</v>
      </c>
      <c r="N137" s="222" t="s">
        <v>47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148</v>
      </c>
      <c r="AT137" s="225" t="s">
        <v>143</v>
      </c>
      <c r="AU137" s="225" t="s">
        <v>86</v>
      </c>
      <c r="AY137" s="19" t="s">
        <v>140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84</v>
      </c>
      <c r="BK137" s="226">
        <f>ROUND(I137*H137,2)</f>
        <v>0</v>
      </c>
      <c r="BL137" s="19" t="s">
        <v>148</v>
      </c>
      <c r="BM137" s="225" t="s">
        <v>245</v>
      </c>
    </row>
    <row r="138" s="2" customFormat="1">
      <c r="A138" s="40"/>
      <c r="B138" s="41"/>
      <c r="C138" s="42"/>
      <c r="D138" s="227" t="s">
        <v>150</v>
      </c>
      <c r="E138" s="42"/>
      <c r="F138" s="228" t="s">
        <v>246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150</v>
      </c>
      <c r="AU138" s="19" t="s">
        <v>86</v>
      </c>
    </row>
    <row r="139" s="2" customFormat="1">
      <c r="A139" s="40"/>
      <c r="B139" s="41"/>
      <c r="C139" s="42"/>
      <c r="D139" s="232" t="s">
        <v>152</v>
      </c>
      <c r="E139" s="42"/>
      <c r="F139" s="233" t="s">
        <v>247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152</v>
      </c>
      <c r="AU139" s="19" t="s">
        <v>86</v>
      </c>
    </row>
    <row r="140" s="2" customFormat="1" ht="16.5" customHeight="1">
      <c r="A140" s="40"/>
      <c r="B140" s="41"/>
      <c r="C140" s="214" t="s">
        <v>248</v>
      </c>
      <c r="D140" s="214" t="s">
        <v>143</v>
      </c>
      <c r="E140" s="215" t="s">
        <v>249</v>
      </c>
      <c r="F140" s="216" t="s">
        <v>250</v>
      </c>
      <c r="G140" s="217" t="s">
        <v>146</v>
      </c>
      <c r="H140" s="218">
        <v>1</v>
      </c>
      <c r="I140" s="219"/>
      <c r="J140" s="220">
        <f>ROUND(I140*H140,2)</f>
        <v>0</v>
      </c>
      <c r="K140" s="216" t="s">
        <v>147</v>
      </c>
      <c r="L140" s="46"/>
      <c r="M140" s="221" t="s">
        <v>19</v>
      </c>
      <c r="N140" s="222" t="s">
        <v>47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148</v>
      </c>
      <c r="AT140" s="225" t="s">
        <v>143</v>
      </c>
      <c r="AU140" s="225" t="s">
        <v>86</v>
      </c>
      <c r="AY140" s="19" t="s">
        <v>140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84</v>
      </c>
      <c r="BK140" s="226">
        <f>ROUND(I140*H140,2)</f>
        <v>0</v>
      </c>
      <c r="BL140" s="19" t="s">
        <v>148</v>
      </c>
      <c r="BM140" s="225" t="s">
        <v>251</v>
      </c>
    </row>
    <row r="141" s="2" customFormat="1">
      <c r="A141" s="40"/>
      <c r="B141" s="41"/>
      <c r="C141" s="42"/>
      <c r="D141" s="227" t="s">
        <v>150</v>
      </c>
      <c r="E141" s="42"/>
      <c r="F141" s="228" t="s">
        <v>252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150</v>
      </c>
      <c r="AU141" s="19" t="s">
        <v>86</v>
      </c>
    </row>
    <row r="142" s="2" customFormat="1">
      <c r="A142" s="40"/>
      <c r="B142" s="41"/>
      <c r="C142" s="42"/>
      <c r="D142" s="232" t="s">
        <v>152</v>
      </c>
      <c r="E142" s="42"/>
      <c r="F142" s="233" t="s">
        <v>253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152</v>
      </c>
      <c r="AU142" s="19" t="s">
        <v>86</v>
      </c>
    </row>
    <row r="143" s="12" customFormat="1" ht="22.8" customHeight="1">
      <c r="A143" s="12"/>
      <c r="B143" s="198"/>
      <c r="C143" s="199"/>
      <c r="D143" s="200" t="s">
        <v>75</v>
      </c>
      <c r="E143" s="212" t="s">
        <v>254</v>
      </c>
      <c r="F143" s="212" t="s">
        <v>255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SUM(P144:P148)</f>
        <v>0</v>
      </c>
      <c r="Q143" s="206"/>
      <c r="R143" s="207">
        <f>SUM(R144:R148)</f>
        <v>0</v>
      </c>
      <c r="S143" s="206"/>
      <c r="T143" s="208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139</v>
      </c>
      <c r="AT143" s="210" t="s">
        <v>75</v>
      </c>
      <c r="AU143" s="210" t="s">
        <v>84</v>
      </c>
      <c r="AY143" s="209" t="s">
        <v>140</v>
      </c>
      <c r="BK143" s="211">
        <f>SUM(BK144:BK148)</f>
        <v>0</v>
      </c>
    </row>
    <row r="144" s="2" customFormat="1" ht="16.5" customHeight="1">
      <c r="A144" s="40"/>
      <c r="B144" s="41"/>
      <c r="C144" s="214" t="s">
        <v>256</v>
      </c>
      <c r="D144" s="214" t="s">
        <v>143</v>
      </c>
      <c r="E144" s="215" t="s">
        <v>257</v>
      </c>
      <c r="F144" s="216" t="s">
        <v>258</v>
      </c>
      <c r="G144" s="217" t="s">
        <v>146</v>
      </c>
      <c r="H144" s="218">
        <v>1</v>
      </c>
      <c r="I144" s="219"/>
      <c r="J144" s="220">
        <f>ROUND(I144*H144,2)</f>
        <v>0</v>
      </c>
      <c r="K144" s="216" t="s">
        <v>147</v>
      </c>
      <c r="L144" s="46"/>
      <c r="M144" s="221" t="s">
        <v>19</v>
      </c>
      <c r="N144" s="222" t="s">
        <v>47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148</v>
      </c>
      <c r="AT144" s="225" t="s">
        <v>143</v>
      </c>
      <c r="AU144" s="225" t="s">
        <v>86</v>
      </c>
      <c r="AY144" s="19" t="s">
        <v>140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84</v>
      </c>
      <c r="BK144" s="226">
        <f>ROUND(I144*H144,2)</f>
        <v>0</v>
      </c>
      <c r="BL144" s="19" t="s">
        <v>148</v>
      </c>
      <c r="BM144" s="225" t="s">
        <v>259</v>
      </c>
    </row>
    <row r="145" s="2" customFormat="1">
      <c r="A145" s="40"/>
      <c r="B145" s="41"/>
      <c r="C145" s="42"/>
      <c r="D145" s="227" t="s">
        <v>150</v>
      </c>
      <c r="E145" s="42"/>
      <c r="F145" s="228" t="s">
        <v>260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150</v>
      </c>
      <c r="AU145" s="19" t="s">
        <v>86</v>
      </c>
    </row>
    <row r="146" s="2" customFormat="1">
      <c r="A146" s="40"/>
      <c r="B146" s="41"/>
      <c r="C146" s="42"/>
      <c r="D146" s="232" t="s">
        <v>152</v>
      </c>
      <c r="E146" s="42"/>
      <c r="F146" s="233" t="s">
        <v>261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152</v>
      </c>
      <c r="AU146" s="19" t="s">
        <v>86</v>
      </c>
    </row>
    <row r="147" s="13" customFormat="1">
      <c r="A147" s="13"/>
      <c r="B147" s="234"/>
      <c r="C147" s="235"/>
      <c r="D147" s="232" t="s">
        <v>183</v>
      </c>
      <c r="E147" s="236" t="s">
        <v>19</v>
      </c>
      <c r="F147" s="237" t="s">
        <v>262</v>
      </c>
      <c r="G147" s="235"/>
      <c r="H147" s="238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183</v>
      </c>
      <c r="AU147" s="244" t="s">
        <v>86</v>
      </c>
      <c r="AV147" s="13" t="s">
        <v>86</v>
      </c>
      <c r="AW147" s="13" t="s">
        <v>37</v>
      </c>
      <c r="AX147" s="13" t="s">
        <v>76</v>
      </c>
      <c r="AY147" s="244" t="s">
        <v>140</v>
      </c>
    </row>
    <row r="148" s="13" customFormat="1">
      <c r="A148" s="13"/>
      <c r="B148" s="234"/>
      <c r="C148" s="235"/>
      <c r="D148" s="232" t="s">
        <v>183</v>
      </c>
      <c r="E148" s="236" t="s">
        <v>19</v>
      </c>
      <c r="F148" s="237" t="s">
        <v>263</v>
      </c>
      <c r="G148" s="235"/>
      <c r="H148" s="238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183</v>
      </c>
      <c r="AU148" s="244" t="s">
        <v>86</v>
      </c>
      <c r="AV148" s="13" t="s">
        <v>86</v>
      </c>
      <c r="AW148" s="13" t="s">
        <v>37</v>
      </c>
      <c r="AX148" s="13" t="s">
        <v>84</v>
      </c>
      <c r="AY148" s="244" t="s">
        <v>140</v>
      </c>
    </row>
    <row r="149" s="12" customFormat="1" ht="22.8" customHeight="1">
      <c r="A149" s="12"/>
      <c r="B149" s="198"/>
      <c r="C149" s="199"/>
      <c r="D149" s="200" t="s">
        <v>75</v>
      </c>
      <c r="E149" s="212" t="s">
        <v>264</v>
      </c>
      <c r="F149" s="212" t="s">
        <v>265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SUM(P150:P152)</f>
        <v>0</v>
      </c>
      <c r="Q149" s="206"/>
      <c r="R149" s="207">
        <f>SUM(R150:R152)</f>
        <v>0</v>
      </c>
      <c r="S149" s="206"/>
      <c r="T149" s="208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139</v>
      </c>
      <c r="AT149" s="210" t="s">
        <v>75</v>
      </c>
      <c r="AU149" s="210" t="s">
        <v>84</v>
      </c>
      <c r="AY149" s="209" t="s">
        <v>140</v>
      </c>
      <c r="BK149" s="211">
        <f>SUM(BK150:BK152)</f>
        <v>0</v>
      </c>
    </row>
    <row r="150" s="2" customFormat="1" ht="16.5" customHeight="1">
      <c r="A150" s="40"/>
      <c r="B150" s="41"/>
      <c r="C150" s="214" t="s">
        <v>8</v>
      </c>
      <c r="D150" s="214" t="s">
        <v>143</v>
      </c>
      <c r="E150" s="215" t="s">
        <v>266</v>
      </c>
      <c r="F150" s="216" t="s">
        <v>267</v>
      </c>
      <c r="G150" s="217" t="s">
        <v>146</v>
      </c>
      <c r="H150" s="218">
        <v>1</v>
      </c>
      <c r="I150" s="219"/>
      <c r="J150" s="220">
        <f>ROUND(I150*H150,2)</f>
        <v>0</v>
      </c>
      <c r="K150" s="216" t="s">
        <v>147</v>
      </c>
      <c r="L150" s="46"/>
      <c r="M150" s="221" t="s">
        <v>19</v>
      </c>
      <c r="N150" s="222" t="s">
        <v>47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148</v>
      </c>
      <c r="AT150" s="225" t="s">
        <v>143</v>
      </c>
      <c r="AU150" s="225" t="s">
        <v>86</v>
      </c>
      <c r="AY150" s="19" t="s">
        <v>140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84</v>
      </c>
      <c r="BK150" s="226">
        <f>ROUND(I150*H150,2)</f>
        <v>0</v>
      </c>
      <c r="BL150" s="19" t="s">
        <v>148</v>
      </c>
      <c r="BM150" s="225" t="s">
        <v>268</v>
      </c>
    </row>
    <row r="151" s="2" customFormat="1">
      <c r="A151" s="40"/>
      <c r="B151" s="41"/>
      <c r="C151" s="42"/>
      <c r="D151" s="227" t="s">
        <v>150</v>
      </c>
      <c r="E151" s="42"/>
      <c r="F151" s="228" t="s">
        <v>269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150</v>
      </c>
      <c r="AU151" s="19" t="s">
        <v>86</v>
      </c>
    </row>
    <row r="152" s="2" customFormat="1">
      <c r="A152" s="40"/>
      <c r="B152" s="41"/>
      <c r="C152" s="42"/>
      <c r="D152" s="232" t="s">
        <v>152</v>
      </c>
      <c r="E152" s="42"/>
      <c r="F152" s="233" t="s">
        <v>270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152</v>
      </c>
      <c r="AU152" s="19" t="s">
        <v>86</v>
      </c>
    </row>
    <row r="153" s="12" customFormat="1" ht="22.8" customHeight="1">
      <c r="A153" s="12"/>
      <c r="B153" s="198"/>
      <c r="C153" s="199"/>
      <c r="D153" s="200" t="s">
        <v>75</v>
      </c>
      <c r="E153" s="212" t="s">
        <v>271</v>
      </c>
      <c r="F153" s="212" t="s">
        <v>272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SUM(P154:P171)</f>
        <v>0</v>
      </c>
      <c r="Q153" s="206"/>
      <c r="R153" s="207">
        <f>SUM(R154:R171)</f>
        <v>0</v>
      </c>
      <c r="S153" s="206"/>
      <c r="T153" s="208">
        <f>SUM(T154:T171)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139</v>
      </c>
      <c r="AT153" s="210" t="s">
        <v>75</v>
      </c>
      <c r="AU153" s="210" t="s">
        <v>84</v>
      </c>
      <c r="AY153" s="209" t="s">
        <v>140</v>
      </c>
      <c r="BK153" s="211">
        <f>SUM(BK154:BK171)</f>
        <v>0</v>
      </c>
    </row>
    <row r="154" s="2" customFormat="1" ht="16.5" customHeight="1">
      <c r="A154" s="40"/>
      <c r="B154" s="41"/>
      <c r="C154" s="214" t="s">
        <v>273</v>
      </c>
      <c r="D154" s="214" t="s">
        <v>143</v>
      </c>
      <c r="E154" s="215" t="s">
        <v>274</v>
      </c>
      <c r="F154" s="216" t="s">
        <v>275</v>
      </c>
      <c r="G154" s="217" t="s">
        <v>146</v>
      </c>
      <c r="H154" s="218">
        <v>1</v>
      </c>
      <c r="I154" s="219"/>
      <c r="J154" s="220">
        <f>ROUND(I154*H154,2)</f>
        <v>0</v>
      </c>
      <c r="K154" s="216" t="s">
        <v>147</v>
      </c>
      <c r="L154" s="46"/>
      <c r="M154" s="221" t="s">
        <v>19</v>
      </c>
      <c r="N154" s="222" t="s">
        <v>47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148</v>
      </c>
      <c r="AT154" s="225" t="s">
        <v>143</v>
      </c>
      <c r="AU154" s="225" t="s">
        <v>86</v>
      </c>
      <c r="AY154" s="19" t="s">
        <v>140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84</v>
      </c>
      <c r="BK154" s="226">
        <f>ROUND(I154*H154,2)</f>
        <v>0</v>
      </c>
      <c r="BL154" s="19" t="s">
        <v>148</v>
      </c>
      <c r="BM154" s="225" t="s">
        <v>276</v>
      </c>
    </row>
    <row r="155" s="2" customFormat="1">
      <c r="A155" s="40"/>
      <c r="B155" s="41"/>
      <c r="C155" s="42"/>
      <c r="D155" s="227" t="s">
        <v>150</v>
      </c>
      <c r="E155" s="42"/>
      <c r="F155" s="228" t="s">
        <v>277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150</v>
      </c>
      <c r="AU155" s="19" t="s">
        <v>86</v>
      </c>
    </row>
    <row r="156" s="14" customFormat="1">
      <c r="A156" s="14"/>
      <c r="B156" s="245"/>
      <c r="C156" s="246"/>
      <c r="D156" s="232" t="s">
        <v>183</v>
      </c>
      <c r="E156" s="247" t="s">
        <v>19</v>
      </c>
      <c r="F156" s="248" t="s">
        <v>278</v>
      </c>
      <c r="G156" s="246"/>
      <c r="H156" s="247" t="s">
        <v>19</v>
      </c>
      <c r="I156" s="249"/>
      <c r="J156" s="246"/>
      <c r="K156" s="246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183</v>
      </c>
      <c r="AU156" s="254" t="s">
        <v>86</v>
      </c>
      <c r="AV156" s="14" t="s">
        <v>84</v>
      </c>
      <c r="AW156" s="14" t="s">
        <v>37</v>
      </c>
      <c r="AX156" s="14" t="s">
        <v>76</v>
      </c>
      <c r="AY156" s="254" t="s">
        <v>140</v>
      </c>
    </row>
    <row r="157" s="14" customFormat="1">
      <c r="A157" s="14"/>
      <c r="B157" s="245"/>
      <c r="C157" s="246"/>
      <c r="D157" s="232" t="s">
        <v>183</v>
      </c>
      <c r="E157" s="247" t="s">
        <v>19</v>
      </c>
      <c r="F157" s="248" t="s">
        <v>279</v>
      </c>
      <c r="G157" s="246"/>
      <c r="H157" s="247" t="s">
        <v>19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183</v>
      </c>
      <c r="AU157" s="254" t="s">
        <v>86</v>
      </c>
      <c r="AV157" s="14" t="s">
        <v>84</v>
      </c>
      <c r="AW157" s="14" t="s">
        <v>37</v>
      </c>
      <c r="AX157" s="14" t="s">
        <v>76</v>
      </c>
      <c r="AY157" s="254" t="s">
        <v>140</v>
      </c>
    </row>
    <row r="158" s="14" customFormat="1">
      <c r="A158" s="14"/>
      <c r="B158" s="245"/>
      <c r="C158" s="246"/>
      <c r="D158" s="232" t="s">
        <v>183</v>
      </c>
      <c r="E158" s="247" t="s">
        <v>19</v>
      </c>
      <c r="F158" s="248" t="s">
        <v>280</v>
      </c>
      <c r="G158" s="246"/>
      <c r="H158" s="247" t="s">
        <v>19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183</v>
      </c>
      <c r="AU158" s="254" t="s">
        <v>86</v>
      </c>
      <c r="AV158" s="14" t="s">
        <v>84</v>
      </c>
      <c r="AW158" s="14" t="s">
        <v>37</v>
      </c>
      <c r="AX158" s="14" t="s">
        <v>76</v>
      </c>
      <c r="AY158" s="254" t="s">
        <v>140</v>
      </c>
    </row>
    <row r="159" s="14" customFormat="1">
      <c r="A159" s="14"/>
      <c r="B159" s="245"/>
      <c r="C159" s="246"/>
      <c r="D159" s="232" t="s">
        <v>183</v>
      </c>
      <c r="E159" s="247" t="s">
        <v>19</v>
      </c>
      <c r="F159" s="248" t="s">
        <v>281</v>
      </c>
      <c r="G159" s="246"/>
      <c r="H159" s="247" t="s">
        <v>19</v>
      </c>
      <c r="I159" s="249"/>
      <c r="J159" s="246"/>
      <c r="K159" s="246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183</v>
      </c>
      <c r="AU159" s="254" t="s">
        <v>86</v>
      </c>
      <c r="AV159" s="14" t="s">
        <v>84</v>
      </c>
      <c r="AW159" s="14" t="s">
        <v>37</v>
      </c>
      <c r="AX159" s="14" t="s">
        <v>76</v>
      </c>
      <c r="AY159" s="254" t="s">
        <v>140</v>
      </c>
    </row>
    <row r="160" s="13" customFormat="1">
      <c r="A160" s="13"/>
      <c r="B160" s="234"/>
      <c r="C160" s="235"/>
      <c r="D160" s="232" t="s">
        <v>183</v>
      </c>
      <c r="E160" s="236" t="s">
        <v>19</v>
      </c>
      <c r="F160" s="237" t="s">
        <v>282</v>
      </c>
      <c r="G160" s="235"/>
      <c r="H160" s="238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183</v>
      </c>
      <c r="AU160" s="244" t="s">
        <v>86</v>
      </c>
      <c r="AV160" s="13" t="s">
        <v>86</v>
      </c>
      <c r="AW160" s="13" t="s">
        <v>37</v>
      </c>
      <c r="AX160" s="13" t="s">
        <v>84</v>
      </c>
      <c r="AY160" s="244" t="s">
        <v>140</v>
      </c>
    </row>
    <row r="161" s="2" customFormat="1" ht="16.5" customHeight="1">
      <c r="A161" s="40"/>
      <c r="B161" s="41"/>
      <c r="C161" s="214" t="s">
        <v>283</v>
      </c>
      <c r="D161" s="214" t="s">
        <v>143</v>
      </c>
      <c r="E161" s="215" t="s">
        <v>284</v>
      </c>
      <c r="F161" s="216" t="s">
        <v>275</v>
      </c>
      <c r="G161" s="217" t="s">
        <v>146</v>
      </c>
      <c r="H161" s="218">
        <v>1</v>
      </c>
      <c r="I161" s="219"/>
      <c r="J161" s="220">
        <f>ROUND(I161*H161,2)</f>
        <v>0</v>
      </c>
      <c r="K161" s="216" t="s">
        <v>147</v>
      </c>
      <c r="L161" s="46"/>
      <c r="M161" s="221" t="s">
        <v>19</v>
      </c>
      <c r="N161" s="222" t="s">
        <v>47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148</v>
      </c>
      <c r="AT161" s="225" t="s">
        <v>143</v>
      </c>
      <c r="AU161" s="225" t="s">
        <v>86</v>
      </c>
      <c r="AY161" s="19" t="s">
        <v>140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84</v>
      </c>
      <c r="BK161" s="226">
        <f>ROUND(I161*H161,2)</f>
        <v>0</v>
      </c>
      <c r="BL161" s="19" t="s">
        <v>148</v>
      </c>
      <c r="BM161" s="225" t="s">
        <v>285</v>
      </c>
    </row>
    <row r="162" s="2" customFormat="1">
      <c r="A162" s="40"/>
      <c r="B162" s="41"/>
      <c r="C162" s="42"/>
      <c r="D162" s="227" t="s">
        <v>150</v>
      </c>
      <c r="E162" s="42"/>
      <c r="F162" s="228" t="s">
        <v>286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150</v>
      </c>
      <c r="AU162" s="19" t="s">
        <v>86</v>
      </c>
    </row>
    <row r="163" s="13" customFormat="1">
      <c r="A163" s="13"/>
      <c r="B163" s="234"/>
      <c r="C163" s="235"/>
      <c r="D163" s="232" t="s">
        <v>183</v>
      </c>
      <c r="E163" s="236" t="s">
        <v>19</v>
      </c>
      <c r="F163" s="237" t="s">
        <v>287</v>
      </c>
      <c r="G163" s="235"/>
      <c r="H163" s="238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183</v>
      </c>
      <c r="AU163" s="244" t="s">
        <v>86</v>
      </c>
      <c r="AV163" s="13" t="s">
        <v>86</v>
      </c>
      <c r="AW163" s="13" t="s">
        <v>37</v>
      </c>
      <c r="AX163" s="13" t="s">
        <v>84</v>
      </c>
      <c r="AY163" s="244" t="s">
        <v>140</v>
      </c>
    </row>
    <row r="164" s="2" customFormat="1" ht="24.15" customHeight="1">
      <c r="A164" s="40"/>
      <c r="B164" s="41"/>
      <c r="C164" s="214" t="s">
        <v>288</v>
      </c>
      <c r="D164" s="214" t="s">
        <v>143</v>
      </c>
      <c r="E164" s="215" t="s">
        <v>289</v>
      </c>
      <c r="F164" s="216" t="s">
        <v>290</v>
      </c>
      <c r="G164" s="217" t="s">
        <v>291</v>
      </c>
      <c r="H164" s="218">
        <v>1</v>
      </c>
      <c r="I164" s="219"/>
      <c r="J164" s="220">
        <f>ROUND(I164*H164,2)</f>
        <v>0</v>
      </c>
      <c r="K164" s="216" t="s">
        <v>147</v>
      </c>
      <c r="L164" s="46"/>
      <c r="M164" s="221" t="s">
        <v>19</v>
      </c>
      <c r="N164" s="222" t="s">
        <v>47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148</v>
      </c>
      <c r="AT164" s="225" t="s">
        <v>143</v>
      </c>
      <c r="AU164" s="225" t="s">
        <v>86</v>
      </c>
      <c r="AY164" s="19" t="s">
        <v>140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84</v>
      </c>
      <c r="BK164" s="226">
        <f>ROUND(I164*H164,2)</f>
        <v>0</v>
      </c>
      <c r="BL164" s="19" t="s">
        <v>148</v>
      </c>
      <c r="BM164" s="225" t="s">
        <v>292</v>
      </c>
    </row>
    <row r="165" s="2" customFormat="1">
      <c r="A165" s="40"/>
      <c r="B165" s="41"/>
      <c r="C165" s="42"/>
      <c r="D165" s="227" t="s">
        <v>150</v>
      </c>
      <c r="E165" s="42"/>
      <c r="F165" s="228" t="s">
        <v>293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150</v>
      </c>
      <c r="AU165" s="19" t="s">
        <v>86</v>
      </c>
    </row>
    <row r="166" s="2" customFormat="1">
      <c r="A166" s="40"/>
      <c r="B166" s="41"/>
      <c r="C166" s="42"/>
      <c r="D166" s="232" t="s">
        <v>152</v>
      </c>
      <c r="E166" s="42"/>
      <c r="F166" s="233" t="s">
        <v>294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152</v>
      </c>
      <c r="AU166" s="19" t="s">
        <v>86</v>
      </c>
    </row>
    <row r="167" s="13" customFormat="1">
      <c r="A167" s="13"/>
      <c r="B167" s="234"/>
      <c r="C167" s="235"/>
      <c r="D167" s="232" t="s">
        <v>183</v>
      </c>
      <c r="E167" s="236" t="s">
        <v>19</v>
      </c>
      <c r="F167" s="237" t="s">
        <v>295</v>
      </c>
      <c r="G167" s="235"/>
      <c r="H167" s="238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183</v>
      </c>
      <c r="AU167" s="244" t="s">
        <v>86</v>
      </c>
      <c r="AV167" s="13" t="s">
        <v>86</v>
      </c>
      <c r="AW167" s="13" t="s">
        <v>37</v>
      </c>
      <c r="AX167" s="13" t="s">
        <v>84</v>
      </c>
      <c r="AY167" s="244" t="s">
        <v>140</v>
      </c>
    </row>
    <row r="168" s="2" customFormat="1" ht="16.5" customHeight="1">
      <c r="A168" s="40"/>
      <c r="B168" s="41"/>
      <c r="C168" s="214" t="s">
        <v>296</v>
      </c>
      <c r="D168" s="214" t="s">
        <v>143</v>
      </c>
      <c r="E168" s="215" t="s">
        <v>297</v>
      </c>
      <c r="F168" s="216" t="s">
        <v>290</v>
      </c>
      <c r="G168" s="217" t="s">
        <v>146</v>
      </c>
      <c r="H168" s="218">
        <v>1</v>
      </c>
      <c r="I168" s="219"/>
      <c r="J168" s="220">
        <f>ROUND(I168*H168,2)</f>
        <v>0</v>
      </c>
      <c r="K168" s="216" t="s">
        <v>147</v>
      </c>
      <c r="L168" s="46"/>
      <c r="M168" s="221" t="s">
        <v>19</v>
      </c>
      <c r="N168" s="222" t="s">
        <v>47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148</v>
      </c>
      <c r="AT168" s="225" t="s">
        <v>143</v>
      </c>
      <c r="AU168" s="225" t="s">
        <v>86</v>
      </c>
      <c r="AY168" s="19" t="s">
        <v>140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148</v>
      </c>
      <c r="BM168" s="225" t="s">
        <v>298</v>
      </c>
    </row>
    <row r="169" s="2" customFormat="1">
      <c r="A169" s="40"/>
      <c r="B169" s="41"/>
      <c r="C169" s="42"/>
      <c r="D169" s="227" t="s">
        <v>150</v>
      </c>
      <c r="E169" s="42"/>
      <c r="F169" s="228" t="s">
        <v>299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150</v>
      </c>
      <c r="AU169" s="19" t="s">
        <v>86</v>
      </c>
    </row>
    <row r="170" s="2" customFormat="1">
      <c r="A170" s="40"/>
      <c r="B170" s="41"/>
      <c r="C170" s="42"/>
      <c r="D170" s="232" t="s">
        <v>152</v>
      </c>
      <c r="E170" s="42"/>
      <c r="F170" s="233" t="s">
        <v>300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152</v>
      </c>
      <c r="AU170" s="19" t="s">
        <v>86</v>
      </c>
    </row>
    <row r="171" s="13" customFormat="1">
      <c r="A171" s="13"/>
      <c r="B171" s="234"/>
      <c r="C171" s="235"/>
      <c r="D171" s="232" t="s">
        <v>183</v>
      </c>
      <c r="E171" s="236" t="s">
        <v>19</v>
      </c>
      <c r="F171" s="237" t="s">
        <v>301</v>
      </c>
      <c r="G171" s="235"/>
      <c r="H171" s="238">
        <v>1</v>
      </c>
      <c r="I171" s="239"/>
      <c r="J171" s="235"/>
      <c r="K171" s="235"/>
      <c r="L171" s="240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183</v>
      </c>
      <c r="AU171" s="244" t="s">
        <v>86</v>
      </c>
      <c r="AV171" s="13" t="s">
        <v>86</v>
      </c>
      <c r="AW171" s="13" t="s">
        <v>37</v>
      </c>
      <c r="AX171" s="13" t="s">
        <v>84</v>
      </c>
      <c r="AY171" s="244" t="s">
        <v>140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eMzUpRcP2NREDBgjs7pLuNmmd10w/1VybBOCKDlU7rJCl+RD5BxvZWs9Hv/Kk6Hj2h5mHst5tK8llDxKF012rw==" hashValue="55/q0FkamGYwm7tYMn+oe9ADcq+JxL/Kd+pK4LFY272ozVOmBr81XrG2y1ePDRRSi4c+4epXPZMQ3mzX/I7l6Q==" algorithmName="SHA-512" password="CC35"/>
  <autoFilter ref="C85:K1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011114000"/>
    <hyperlink ref="F93" r:id="rId2" display="https://podminky.urs.cz/item/CS_URS_2023_02/012002000"/>
    <hyperlink ref="F96" r:id="rId3" display="https://podminky.urs.cz/item/CS_URS_2023_02/012303000"/>
    <hyperlink ref="F99" r:id="rId4" display="https://podminky.urs.cz/item/CS_URS_2023_02/012414000"/>
    <hyperlink ref="F102" r:id="rId5" display="https://podminky.urs.cz/item/CS_URS_2023_02/013002000"/>
    <hyperlink ref="F105" r:id="rId6" display="https://podminky.urs.cz/item/CS_URS_2023_02/013194000"/>
    <hyperlink ref="F109" r:id="rId7" display="https://podminky.urs.cz/item/CS_URS_2023_02/013203000"/>
    <hyperlink ref="F112" r:id="rId8" display="https://podminky.urs.cz/item/CS_URS_2023_02/013244000"/>
    <hyperlink ref="F115" r:id="rId9" display="https://podminky.urs.cz/item/CS_URS_2023_02/013274000"/>
    <hyperlink ref="F118" r:id="rId10" display="https://podminky.urs.cz/item/CS_URS_2023_02/031203000"/>
    <hyperlink ref="F122" r:id="rId11" display="https://podminky.urs.cz/item/CS_URS_2023_02/032002000"/>
    <hyperlink ref="F125" r:id="rId12" display="https://podminky.urs.cz/item/CS_URS_2023_02/032403000"/>
    <hyperlink ref="F128" r:id="rId13" display="https://podminky.urs.cz/item/CS_URS_2023_02/034002000"/>
    <hyperlink ref="F131" r:id="rId14" display="https://podminky.urs.cz/item/CS_URS_2023_02/039002000"/>
    <hyperlink ref="F135" r:id="rId15" display="https://podminky.urs.cz/item/CS_URS_2023_02/042002000"/>
    <hyperlink ref="F138" r:id="rId16" display="https://podminky.urs.cz/item/CS_URS_2023_02/042903000"/>
    <hyperlink ref="F141" r:id="rId17" display="https://podminky.urs.cz/item/CS_URS_2023_02/043002000"/>
    <hyperlink ref="F145" r:id="rId18" display="https://podminky.urs.cz/item/CS_URS_2023_02/063002000"/>
    <hyperlink ref="F151" r:id="rId19" display="https://podminky.urs.cz/item/CS_URS_2023_02/072002000"/>
    <hyperlink ref="F155" r:id="rId20" display="https://podminky.urs.cz/item/CS_URS_2023_02/091002000"/>
    <hyperlink ref="F162" r:id="rId21" display="https://podminky.urs.cz/item/CS_URS_2023_02/091002000.4"/>
    <hyperlink ref="F165" r:id="rId22" display="https://podminky.urs.cz/item/CS_URS_2023_02/091504000"/>
    <hyperlink ref="F169" r:id="rId23" display="https://podminky.urs.cz/item/CS_URS_2023_02/091504000.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110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CYKLOSTEZKA R05 UL. 5.KVĚTNA - HL. NÁDRAŽÍ, JIHLAVA</v>
      </c>
      <c r="F7" s="144"/>
      <c r="G7" s="144"/>
      <c r="H7" s="144"/>
      <c r="L7" s="22"/>
    </row>
    <row r="8" s="1" customFormat="1" ht="12" customHeight="1">
      <c r="B8" s="22"/>
      <c r="D8" s="144" t="s">
        <v>111</v>
      </c>
      <c r="L8" s="22"/>
    </row>
    <row r="9" s="2" customFormat="1" ht="16.5" customHeight="1">
      <c r="A9" s="40"/>
      <c r="B9" s="46"/>
      <c r="C9" s="40"/>
      <c r="D9" s="40"/>
      <c r="E9" s="145" t="s">
        <v>302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303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304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23. 10. 2024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ROUND((SUM(BE93:BE196)),  2)</f>
        <v>0</v>
      </c>
      <c r="G35" s="40"/>
      <c r="H35" s="40"/>
      <c r="I35" s="159">
        <v>0.20999999999999999</v>
      </c>
      <c r="J35" s="158">
        <f>ROUND(((SUM(BE93:BE196))*I35),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ROUND((SUM(BF93:BF196)),  2)</f>
        <v>0</v>
      </c>
      <c r="G36" s="40"/>
      <c r="H36" s="40"/>
      <c r="I36" s="159">
        <v>0.14999999999999999</v>
      </c>
      <c r="J36" s="158">
        <f>ROUND(((SUM(BF93:BF196))*I36),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ROUND((SUM(BG93:BG196)),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ROUND((SUM(BH93:BH196)),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ROUND((SUM(BI93:BI196)),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CYKLOSTEZKA R05 UL. 5.KVĚTNA - HL. NÁDRAŽÍ, JIHLAVA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302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303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101.1 - CYKLOSTEZKA KM 0.000-0.230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23. 10. 2024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Jihlava</v>
      </c>
      <c r="G58" s="42"/>
      <c r="H58" s="42"/>
      <c r="I58" s="34" t="s">
        <v>33</v>
      </c>
      <c r="J58" s="38" t="str">
        <f>E23</f>
        <v>PROfi Jihlava spol. s 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Zbytovská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6"/>
      <c r="C64" s="177"/>
      <c r="D64" s="178" t="s">
        <v>305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306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307</v>
      </c>
      <c r="E66" s="184"/>
      <c r="F66" s="184"/>
      <c r="G66" s="184"/>
      <c r="H66" s="184"/>
      <c r="I66" s="184"/>
      <c r="J66" s="185">
        <f>J130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308</v>
      </c>
      <c r="E67" s="184"/>
      <c r="F67" s="184"/>
      <c r="G67" s="184"/>
      <c r="H67" s="184"/>
      <c r="I67" s="184"/>
      <c r="J67" s="185">
        <f>J138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309</v>
      </c>
      <c r="E68" s="184"/>
      <c r="F68" s="184"/>
      <c r="G68" s="184"/>
      <c r="H68" s="184"/>
      <c r="I68" s="184"/>
      <c r="J68" s="185">
        <f>J151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310</v>
      </c>
      <c r="E69" s="184"/>
      <c r="F69" s="184"/>
      <c r="G69" s="184"/>
      <c r="H69" s="184"/>
      <c r="I69" s="184"/>
      <c r="J69" s="185">
        <f>J156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311</v>
      </c>
      <c r="E70" s="184"/>
      <c r="F70" s="184"/>
      <c r="G70" s="184"/>
      <c r="H70" s="184"/>
      <c r="I70" s="184"/>
      <c r="J70" s="185">
        <f>J186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312</v>
      </c>
      <c r="E71" s="184"/>
      <c r="F71" s="184"/>
      <c r="G71" s="184"/>
      <c r="H71" s="184"/>
      <c r="I71" s="184"/>
      <c r="J71" s="185">
        <f>J194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CYKLOSTEZKA R05 UL. 5.KVĚTNA - HL. NÁDRAŽÍ, JIHLAVA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111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302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303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101.1 - CYKLOSTEZKA KM 0.000-0.230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 xml:space="preserve"> </v>
      </c>
      <c r="G87" s="42"/>
      <c r="H87" s="42"/>
      <c r="I87" s="34" t="s">
        <v>23</v>
      </c>
      <c r="J87" s="74" t="str">
        <f>IF(J14="","",J14)</f>
        <v>23. 10. 2024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25</v>
      </c>
      <c r="D89" s="42"/>
      <c r="E89" s="42"/>
      <c r="F89" s="29" t="str">
        <f>E17</f>
        <v>Statutární město Jihlava</v>
      </c>
      <c r="G89" s="42"/>
      <c r="H89" s="42"/>
      <c r="I89" s="34" t="s">
        <v>33</v>
      </c>
      <c r="J89" s="38" t="str">
        <f>E23</f>
        <v>PROfi Jihlava spol. s 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IF(E20="","",E20)</f>
        <v>Vyplň údaj</v>
      </c>
      <c r="G90" s="42"/>
      <c r="H90" s="42"/>
      <c r="I90" s="34" t="s">
        <v>38</v>
      </c>
      <c r="J90" s="38" t="str">
        <f>E26</f>
        <v>Zbytovská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125</v>
      </c>
      <c r="D92" s="190" t="s">
        <v>61</v>
      </c>
      <c r="E92" s="190" t="s">
        <v>57</v>
      </c>
      <c r="F92" s="190" t="s">
        <v>58</v>
      </c>
      <c r="G92" s="190" t="s">
        <v>126</v>
      </c>
      <c r="H92" s="190" t="s">
        <v>127</v>
      </c>
      <c r="I92" s="190" t="s">
        <v>128</v>
      </c>
      <c r="J92" s="190" t="s">
        <v>115</v>
      </c>
      <c r="K92" s="191" t="s">
        <v>129</v>
      </c>
      <c r="L92" s="192"/>
      <c r="M92" s="94" t="s">
        <v>19</v>
      </c>
      <c r="N92" s="95" t="s">
        <v>46</v>
      </c>
      <c r="O92" s="95" t="s">
        <v>130</v>
      </c>
      <c r="P92" s="95" t="s">
        <v>131</v>
      </c>
      <c r="Q92" s="95" t="s">
        <v>132</v>
      </c>
      <c r="R92" s="95" t="s">
        <v>133</v>
      </c>
      <c r="S92" s="95" t="s">
        <v>134</v>
      </c>
      <c r="T92" s="96" t="s">
        <v>135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136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</f>
        <v>0</v>
      </c>
      <c r="Q93" s="98"/>
      <c r="R93" s="195">
        <f>R94</f>
        <v>1361.4266559999999</v>
      </c>
      <c r="S93" s="98"/>
      <c r="T93" s="196">
        <f>T94</f>
        <v>7.892100000000001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75</v>
      </c>
      <c r="AU93" s="19" t="s">
        <v>116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75</v>
      </c>
      <c r="E94" s="201" t="s">
        <v>313</v>
      </c>
      <c r="F94" s="201" t="s">
        <v>314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P95+P130+P138+P151+P156+P186+P194</f>
        <v>0</v>
      </c>
      <c r="Q94" s="206"/>
      <c r="R94" s="207">
        <f>R95+R130+R138+R151+R156+R186+R194</f>
        <v>1361.4266559999999</v>
      </c>
      <c r="S94" s="206"/>
      <c r="T94" s="208">
        <f>T95+T130+T138+T151+T156+T186+T194</f>
        <v>7.892100000000001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84</v>
      </c>
      <c r="AT94" s="210" t="s">
        <v>75</v>
      </c>
      <c r="AU94" s="210" t="s">
        <v>76</v>
      </c>
      <c r="AY94" s="209" t="s">
        <v>140</v>
      </c>
      <c r="BK94" s="211">
        <f>BK95+BK130+BK138+BK151+BK156+BK186+BK194</f>
        <v>0</v>
      </c>
    </row>
    <row r="95" s="12" customFormat="1" ht="22.8" customHeight="1">
      <c r="A95" s="12"/>
      <c r="B95" s="198"/>
      <c r="C95" s="199"/>
      <c r="D95" s="200" t="s">
        <v>75</v>
      </c>
      <c r="E95" s="212" t="s">
        <v>84</v>
      </c>
      <c r="F95" s="212" t="s">
        <v>315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SUM(P96:P129)</f>
        <v>0</v>
      </c>
      <c r="Q95" s="206"/>
      <c r="R95" s="207">
        <f>SUM(R96:R129)</f>
        <v>542.46250499999996</v>
      </c>
      <c r="S95" s="206"/>
      <c r="T95" s="208">
        <f>SUM(T96:T129)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84</v>
      </c>
      <c r="AT95" s="210" t="s">
        <v>75</v>
      </c>
      <c r="AU95" s="210" t="s">
        <v>84</v>
      </c>
      <c r="AY95" s="209" t="s">
        <v>140</v>
      </c>
      <c r="BK95" s="211">
        <f>SUM(BK96:BK129)</f>
        <v>0</v>
      </c>
    </row>
    <row r="96" s="2" customFormat="1" ht="33" customHeight="1">
      <c r="A96" s="40"/>
      <c r="B96" s="41"/>
      <c r="C96" s="214" t="s">
        <v>84</v>
      </c>
      <c r="D96" s="214" t="s">
        <v>143</v>
      </c>
      <c r="E96" s="215" t="s">
        <v>316</v>
      </c>
      <c r="F96" s="216" t="s">
        <v>317</v>
      </c>
      <c r="G96" s="217" t="s">
        <v>318</v>
      </c>
      <c r="H96" s="218">
        <v>623.60000000000002</v>
      </c>
      <c r="I96" s="219"/>
      <c r="J96" s="220">
        <f>ROUND(I96*H96,2)</f>
        <v>0</v>
      </c>
      <c r="K96" s="216" t="s">
        <v>147</v>
      </c>
      <c r="L96" s="46"/>
      <c r="M96" s="221" t="s">
        <v>19</v>
      </c>
      <c r="N96" s="222" t="s">
        <v>47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171</v>
      </c>
      <c r="AT96" s="225" t="s">
        <v>143</v>
      </c>
      <c r="AU96" s="225" t="s">
        <v>86</v>
      </c>
      <c r="AY96" s="19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84</v>
      </c>
      <c r="BK96" s="226">
        <f>ROUND(I96*H96,2)</f>
        <v>0</v>
      </c>
      <c r="BL96" s="19" t="s">
        <v>171</v>
      </c>
      <c r="BM96" s="225" t="s">
        <v>319</v>
      </c>
    </row>
    <row r="97" s="2" customFormat="1">
      <c r="A97" s="40"/>
      <c r="B97" s="41"/>
      <c r="C97" s="42"/>
      <c r="D97" s="227" t="s">
        <v>150</v>
      </c>
      <c r="E97" s="42"/>
      <c r="F97" s="228" t="s">
        <v>320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86</v>
      </c>
    </row>
    <row r="98" s="14" customFormat="1">
      <c r="A98" s="14"/>
      <c r="B98" s="245"/>
      <c r="C98" s="246"/>
      <c r="D98" s="232" t="s">
        <v>183</v>
      </c>
      <c r="E98" s="247" t="s">
        <v>19</v>
      </c>
      <c r="F98" s="248" t="s">
        <v>321</v>
      </c>
      <c r="G98" s="246"/>
      <c r="H98" s="247" t="s">
        <v>19</v>
      </c>
      <c r="I98" s="249"/>
      <c r="J98" s="246"/>
      <c r="K98" s="246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183</v>
      </c>
      <c r="AU98" s="254" t="s">
        <v>86</v>
      </c>
      <c r="AV98" s="14" t="s">
        <v>84</v>
      </c>
      <c r="AW98" s="14" t="s">
        <v>37</v>
      </c>
      <c r="AX98" s="14" t="s">
        <v>76</v>
      </c>
      <c r="AY98" s="254" t="s">
        <v>140</v>
      </c>
    </row>
    <row r="99" s="13" customFormat="1">
      <c r="A99" s="13"/>
      <c r="B99" s="234"/>
      <c r="C99" s="235"/>
      <c r="D99" s="232" t="s">
        <v>183</v>
      </c>
      <c r="E99" s="236" t="s">
        <v>19</v>
      </c>
      <c r="F99" s="237" t="s">
        <v>322</v>
      </c>
      <c r="G99" s="235"/>
      <c r="H99" s="238">
        <v>363.10000000000002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183</v>
      </c>
      <c r="AU99" s="244" t="s">
        <v>86</v>
      </c>
      <c r="AV99" s="13" t="s">
        <v>86</v>
      </c>
      <c r="AW99" s="13" t="s">
        <v>37</v>
      </c>
      <c r="AX99" s="13" t="s">
        <v>76</v>
      </c>
      <c r="AY99" s="244" t="s">
        <v>140</v>
      </c>
    </row>
    <row r="100" s="13" customFormat="1">
      <c r="A100" s="13"/>
      <c r="B100" s="234"/>
      <c r="C100" s="235"/>
      <c r="D100" s="232" t="s">
        <v>183</v>
      </c>
      <c r="E100" s="236" t="s">
        <v>19</v>
      </c>
      <c r="F100" s="237" t="s">
        <v>323</v>
      </c>
      <c r="G100" s="235"/>
      <c r="H100" s="238">
        <v>260.5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183</v>
      </c>
      <c r="AU100" s="244" t="s">
        <v>86</v>
      </c>
      <c r="AV100" s="13" t="s">
        <v>86</v>
      </c>
      <c r="AW100" s="13" t="s">
        <v>37</v>
      </c>
      <c r="AX100" s="13" t="s">
        <v>76</v>
      </c>
      <c r="AY100" s="244" t="s">
        <v>140</v>
      </c>
    </row>
    <row r="101" s="15" customFormat="1">
      <c r="A101" s="15"/>
      <c r="B101" s="258"/>
      <c r="C101" s="259"/>
      <c r="D101" s="232" t="s">
        <v>183</v>
      </c>
      <c r="E101" s="260" t="s">
        <v>19</v>
      </c>
      <c r="F101" s="261" t="s">
        <v>324</v>
      </c>
      <c r="G101" s="259"/>
      <c r="H101" s="262">
        <v>623.60000000000002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8" t="s">
        <v>183</v>
      </c>
      <c r="AU101" s="268" t="s">
        <v>86</v>
      </c>
      <c r="AV101" s="15" t="s">
        <v>171</v>
      </c>
      <c r="AW101" s="15" t="s">
        <v>37</v>
      </c>
      <c r="AX101" s="15" t="s">
        <v>84</v>
      </c>
      <c r="AY101" s="268" t="s">
        <v>140</v>
      </c>
    </row>
    <row r="102" s="2" customFormat="1" ht="55.5" customHeight="1">
      <c r="A102" s="40"/>
      <c r="B102" s="41"/>
      <c r="C102" s="214" t="s">
        <v>86</v>
      </c>
      <c r="D102" s="214" t="s">
        <v>143</v>
      </c>
      <c r="E102" s="215" t="s">
        <v>325</v>
      </c>
      <c r="F102" s="216" t="s">
        <v>326</v>
      </c>
      <c r="G102" s="217" t="s">
        <v>318</v>
      </c>
      <c r="H102" s="218">
        <v>623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47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171</v>
      </c>
      <c r="AT102" s="225" t="s">
        <v>143</v>
      </c>
      <c r="AU102" s="225" t="s">
        <v>86</v>
      </c>
      <c r="AY102" s="19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84</v>
      </c>
      <c r="BK102" s="226">
        <f>ROUND(I102*H102,2)</f>
        <v>0</v>
      </c>
      <c r="BL102" s="19" t="s">
        <v>171</v>
      </c>
      <c r="BM102" s="225" t="s">
        <v>327</v>
      </c>
    </row>
    <row r="103" s="2" customFormat="1" ht="37.8" customHeight="1">
      <c r="A103" s="40"/>
      <c r="B103" s="41"/>
      <c r="C103" s="214" t="s">
        <v>159</v>
      </c>
      <c r="D103" s="214" t="s">
        <v>143</v>
      </c>
      <c r="E103" s="215" t="s">
        <v>328</v>
      </c>
      <c r="F103" s="216" t="s">
        <v>329</v>
      </c>
      <c r="G103" s="217" t="s">
        <v>318</v>
      </c>
      <c r="H103" s="218">
        <v>623</v>
      </c>
      <c r="I103" s="219"/>
      <c r="J103" s="220">
        <f>ROUND(I103*H103,2)</f>
        <v>0</v>
      </c>
      <c r="K103" s="216" t="s">
        <v>147</v>
      </c>
      <c r="L103" s="46"/>
      <c r="M103" s="221" t="s">
        <v>19</v>
      </c>
      <c r="N103" s="222" t="s">
        <v>47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171</v>
      </c>
      <c r="AT103" s="225" t="s">
        <v>143</v>
      </c>
      <c r="AU103" s="225" t="s">
        <v>86</v>
      </c>
      <c r="AY103" s="19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84</v>
      </c>
      <c r="BK103" s="226">
        <f>ROUND(I103*H103,2)</f>
        <v>0</v>
      </c>
      <c r="BL103" s="19" t="s">
        <v>171</v>
      </c>
      <c r="BM103" s="225" t="s">
        <v>330</v>
      </c>
    </row>
    <row r="104" s="2" customFormat="1">
      <c r="A104" s="40"/>
      <c r="B104" s="41"/>
      <c r="C104" s="42"/>
      <c r="D104" s="227" t="s">
        <v>150</v>
      </c>
      <c r="E104" s="42"/>
      <c r="F104" s="228" t="s">
        <v>331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86</v>
      </c>
    </row>
    <row r="105" s="2" customFormat="1" ht="44.25" customHeight="1">
      <c r="A105" s="40"/>
      <c r="B105" s="41"/>
      <c r="C105" s="214" t="s">
        <v>171</v>
      </c>
      <c r="D105" s="214" t="s">
        <v>143</v>
      </c>
      <c r="E105" s="215" t="s">
        <v>332</v>
      </c>
      <c r="F105" s="216" t="s">
        <v>333</v>
      </c>
      <c r="G105" s="217" t="s">
        <v>334</v>
      </c>
      <c r="H105" s="218">
        <v>1121.4000000000001</v>
      </c>
      <c r="I105" s="219"/>
      <c r="J105" s="220">
        <f>ROUND(I105*H105,2)</f>
        <v>0</v>
      </c>
      <c r="K105" s="216" t="s">
        <v>147</v>
      </c>
      <c r="L105" s="46"/>
      <c r="M105" s="221" t="s">
        <v>19</v>
      </c>
      <c r="N105" s="222" t="s">
        <v>47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171</v>
      </c>
      <c r="AT105" s="225" t="s">
        <v>143</v>
      </c>
      <c r="AU105" s="225" t="s">
        <v>86</v>
      </c>
      <c r="AY105" s="19" t="s">
        <v>140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84</v>
      </c>
      <c r="BK105" s="226">
        <f>ROUND(I105*H105,2)</f>
        <v>0</v>
      </c>
      <c r="BL105" s="19" t="s">
        <v>171</v>
      </c>
      <c r="BM105" s="225" t="s">
        <v>335</v>
      </c>
    </row>
    <row r="106" s="2" customFormat="1">
      <c r="A106" s="40"/>
      <c r="B106" s="41"/>
      <c r="C106" s="42"/>
      <c r="D106" s="227" t="s">
        <v>150</v>
      </c>
      <c r="E106" s="42"/>
      <c r="F106" s="228" t="s">
        <v>336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150</v>
      </c>
      <c r="AU106" s="19" t="s">
        <v>86</v>
      </c>
    </row>
    <row r="107" s="13" customFormat="1">
      <c r="A107" s="13"/>
      <c r="B107" s="234"/>
      <c r="C107" s="235"/>
      <c r="D107" s="232" t="s">
        <v>183</v>
      </c>
      <c r="E107" s="235"/>
      <c r="F107" s="237" t="s">
        <v>337</v>
      </c>
      <c r="G107" s="235"/>
      <c r="H107" s="238">
        <v>1121.4000000000001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183</v>
      </c>
      <c r="AU107" s="244" t="s">
        <v>86</v>
      </c>
      <c r="AV107" s="13" t="s">
        <v>86</v>
      </c>
      <c r="AW107" s="13" t="s">
        <v>4</v>
      </c>
      <c r="AX107" s="13" t="s">
        <v>84</v>
      </c>
      <c r="AY107" s="244" t="s">
        <v>140</v>
      </c>
    </row>
    <row r="108" s="2" customFormat="1" ht="49.05" customHeight="1">
      <c r="A108" s="40"/>
      <c r="B108" s="41"/>
      <c r="C108" s="214" t="s">
        <v>139</v>
      </c>
      <c r="D108" s="214" t="s">
        <v>143</v>
      </c>
      <c r="E108" s="215" t="s">
        <v>338</v>
      </c>
      <c r="F108" s="216" t="s">
        <v>339</v>
      </c>
      <c r="G108" s="217" t="s">
        <v>318</v>
      </c>
      <c r="H108" s="218">
        <v>11.9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47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171</v>
      </c>
      <c r="AT108" s="225" t="s">
        <v>143</v>
      </c>
      <c r="AU108" s="225" t="s">
        <v>86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84</v>
      </c>
      <c r="BK108" s="226">
        <f>ROUND(I108*H108,2)</f>
        <v>0</v>
      </c>
      <c r="BL108" s="19" t="s">
        <v>171</v>
      </c>
      <c r="BM108" s="225" t="s">
        <v>340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341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86</v>
      </c>
    </row>
    <row r="110" s="2" customFormat="1" ht="16.5" customHeight="1">
      <c r="A110" s="40"/>
      <c r="B110" s="41"/>
      <c r="C110" s="269" t="s">
        <v>202</v>
      </c>
      <c r="D110" s="269" t="s">
        <v>342</v>
      </c>
      <c r="E110" s="270" t="s">
        <v>343</v>
      </c>
      <c r="F110" s="271" t="s">
        <v>344</v>
      </c>
      <c r="G110" s="272" t="s">
        <v>334</v>
      </c>
      <c r="H110" s="273">
        <v>21.420000000000002</v>
      </c>
      <c r="I110" s="274"/>
      <c r="J110" s="275">
        <f>ROUND(I110*H110,2)</f>
        <v>0</v>
      </c>
      <c r="K110" s="271" t="s">
        <v>147</v>
      </c>
      <c r="L110" s="276"/>
      <c r="M110" s="277" t="s">
        <v>19</v>
      </c>
      <c r="N110" s="278" t="s">
        <v>47</v>
      </c>
      <c r="O110" s="86"/>
      <c r="P110" s="223">
        <f>O110*H110</f>
        <v>0</v>
      </c>
      <c r="Q110" s="223">
        <v>1</v>
      </c>
      <c r="R110" s="223">
        <f>Q110*H110</f>
        <v>21.420000000000002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216</v>
      </c>
      <c r="AT110" s="225" t="s">
        <v>342</v>
      </c>
      <c r="AU110" s="225" t="s">
        <v>86</v>
      </c>
      <c r="AY110" s="19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84</v>
      </c>
      <c r="BK110" s="226">
        <f>ROUND(I110*H110,2)</f>
        <v>0</v>
      </c>
      <c r="BL110" s="19" t="s">
        <v>171</v>
      </c>
      <c r="BM110" s="225" t="s">
        <v>345</v>
      </c>
    </row>
    <row r="111" s="13" customFormat="1">
      <c r="A111" s="13"/>
      <c r="B111" s="234"/>
      <c r="C111" s="235"/>
      <c r="D111" s="232" t="s">
        <v>183</v>
      </c>
      <c r="E111" s="235"/>
      <c r="F111" s="237" t="s">
        <v>346</v>
      </c>
      <c r="G111" s="235"/>
      <c r="H111" s="238">
        <v>21.420000000000002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183</v>
      </c>
      <c r="AU111" s="244" t="s">
        <v>86</v>
      </c>
      <c r="AV111" s="13" t="s">
        <v>86</v>
      </c>
      <c r="AW111" s="13" t="s">
        <v>4</v>
      </c>
      <c r="AX111" s="13" t="s">
        <v>84</v>
      </c>
      <c r="AY111" s="244" t="s">
        <v>140</v>
      </c>
    </row>
    <row r="112" s="2" customFormat="1" ht="55.5" customHeight="1">
      <c r="A112" s="40"/>
      <c r="B112" s="41"/>
      <c r="C112" s="214" t="s">
        <v>210</v>
      </c>
      <c r="D112" s="214" t="s">
        <v>143</v>
      </c>
      <c r="E112" s="215" t="s">
        <v>347</v>
      </c>
      <c r="F112" s="216" t="s">
        <v>348</v>
      </c>
      <c r="G112" s="217" t="s">
        <v>318</v>
      </c>
      <c r="H112" s="218">
        <v>260.5</v>
      </c>
      <c r="I112" s="219"/>
      <c r="J112" s="220">
        <f>ROUND(I112*H112,2)</f>
        <v>0</v>
      </c>
      <c r="K112" s="216" t="s">
        <v>147</v>
      </c>
      <c r="L112" s="46"/>
      <c r="M112" s="221" t="s">
        <v>19</v>
      </c>
      <c r="N112" s="222" t="s">
        <v>47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171</v>
      </c>
      <c r="AT112" s="225" t="s">
        <v>143</v>
      </c>
      <c r="AU112" s="225" t="s">
        <v>86</v>
      </c>
      <c r="AY112" s="19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84</v>
      </c>
      <c r="BK112" s="226">
        <f>ROUND(I112*H112,2)</f>
        <v>0</v>
      </c>
      <c r="BL112" s="19" t="s">
        <v>171</v>
      </c>
      <c r="BM112" s="225" t="s">
        <v>349</v>
      </c>
    </row>
    <row r="113" s="2" customFormat="1">
      <c r="A113" s="40"/>
      <c r="B113" s="41"/>
      <c r="C113" s="42"/>
      <c r="D113" s="227" t="s">
        <v>150</v>
      </c>
      <c r="E113" s="42"/>
      <c r="F113" s="228" t="s">
        <v>350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86</v>
      </c>
    </row>
    <row r="114" s="2" customFormat="1" ht="16.5" customHeight="1">
      <c r="A114" s="40"/>
      <c r="B114" s="41"/>
      <c r="C114" s="269" t="s">
        <v>216</v>
      </c>
      <c r="D114" s="269" t="s">
        <v>342</v>
      </c>
      <c r="E114" s="270" t="s">
        <v>351</v>
      </c>
      <c r="F114" s="271" t="s">
        <v>352</v>
      </c>
      <c r="G114" s="272" t="s">
        <v>334</v>
      </c>
      <c r="H114" s="273">
        <v>521</v>
      </c>
      <c r="I114" s="274"/>
      <c r="J114" s="275">
        <f>ROUND(I114*H114,2)</f>
        <v>0</v>
      </c>
      <c r="K114" s="271" t="s">
        <v>147</v>
      </c>
      <c r="L114" s="276"/>
      <c r="M114" s="277" t="s">
        <v>19</v>
      </c>
      <c r="N114" s="278" t="s">
        <v>47</v>
      </c>
      <c r="O114" s="86"/>
      <c r="P114" s="223">
        <f>O114*H114</f>
        <v>0</v>
      </c>
      <c r="Q114" s="223">
        <v>1</v>
      </c>
      <c r="R114" s="223">
        <f>Q114*H114</f>
        <v>521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216</v>
      </c>
      <c r="AT114" s="225" t="s">
        <v>342</v>
      </c>
      <c r="AU114" s="225" t="s">
        <v>86</v>
      </c>
      <c r="AY114" s="19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84</v>
      </c>
      <c r="BK114" s="226">
        <f>ROUND(I114*H114,2)</f>
        <v>0</v>
      </c>
      <c r="BL114" s="19" t="s">
        <v>171</v>
      </c>
      <c r="BM114" s="225" t="s">
        <v>353</v>
      </c>
    </row>
    <row r="115" s="13" customFormat="1">
      <c r="A115" s="13"/>
      <c r="B115" s="234"/>
      <c r="C115" s="235"/>
      <c r="D115" s="232" t="s">
        <v>183</v>
      </c>
      <c r="E115" s="235"/>
      <c r="F115" s="237" t="s">
        <v>354</v>
      </c>
      <c r="G115" s="235"/>
      <c r="H115" s="238">
        <v>521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183</v>
      </c>
      <c r="AU115" s="244" t="s">
        <v>86</v>
      </c>
      <c r="AV115" s="13" t="s">
        <v>86</v>
      </c>
      <c r="AW115" s="13" t="s">
        <v>4</v>
      </c>
      <c r="AX115" s="13" t="s">
        <v>84</v>
      </c>
      <c r="AY115" s="244" t="s">
        <v>140</v>
      </c>
    </row>
    <row r="116" s="2" customFormat="1" ht="24.15" customHeight="1">
      <c r="A116" s="40"/>
      <c r="B116" s="41"/>
      <c r="C116" s="214" t="s">
        <v>222</v>
      </c>
      <c r="D116" s="214" t="s">
        <v>143</v>
      </c>
      <c r="E116" s="215" t="s">
        <v>355</v>
      </c>
      <c r="F116" s="216" t="s">
        <v>356</v>
      </c>
      <c r="G116" s="217" t="s">
        <v>357</v>
      </c>
      <c r="H116" s="218">
        <v>1725</v>
      </c>
      <c r="I116" s="219"/>
      <c r="J116" s="220">
        <f>ROUND(I116*H116,2)</f>
        <v>0</v>
      </c>
      <c r="K116" s="216" t="s">
        <v>147</v>
      </c>
      <c r="L116" s="46"/>
      <c r="M116" s="221" t="s">
        <v>19</v>
      </c>
      <c r="N116" s="222" t="s">
        <v>47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171</v>
      </c>
      <c r="AT116" s="225" t="s">
        <v>143</v>
      </c>
      <c r="AU116" s="225" t="s">
        <v>86</v>
      </c>
      <c r="AY116" s="19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84</v>
      </c>
      <c r="BK116" s="226">
        <f>ROUND(I116*H116,2)</f>
        <v>0</v>
      </c>
      <c r="BL116" s="19" t="s">
        <v>171</v>
      </c>
      <c r="BM116" s="225" t="s">
        <v>358</v>
      </c>
    </row>
    <row r="117" s="2" customFormat="1">
      <c r="A117" s="40"/>
      <c r="B117" s="41"/>
      <c r="C117" s="42"/>
      <c r="D117" s="227" t="s">
        <v>150</v>
      </c>
      <c r="E117" s="42"/>
      <c r="F117" s="228" t="s">
        <v>359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86</v>
      </c>
    </row>
    <row r="118" s="2" customFormat="1" ht="24.15" customHeight="1">
      <c r="A118" s="40"/>
      <c r="B118" s="41"/>
      <c r="C118" s="214" t="s">
        <v>228</v>
      </c>
      <c r="D118" s="214" t="s">
        <v>143</v>
      </c>
      <c r="E118" s="215" t="s">
        <v>360</v>
      </c>
      <c r="F118" s="216" t="s">
        <v>361</v>
      </c>
      <c r="G118" s="217" t="s">
        <v>357</v>
      </c>
      <c r="H118" s="218">
        <v>85</v>
      </c>
      <c r="I118" s="219"/>
      <c r="J118" s="220">
        <f>ROUND(I118*H118,2)</f>
        <v>0</v>
      </c>
      <c r="K118" s="216" t="s">
        <v>147</v>
      </c>
      <c r="L118" s="46"/>
      <c r="M118" s="221" t="s">
        <v>19</v>
      </c>
      <c r="N118" s="222" t="s">
        <v>47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171</v>
      </c>
      <c r="AT118" s="225" t="s">
        <v>143</v>
      </c>
      <c r="AU118" s="225" t="s">
        <v>86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84</v>
      </c>
      <c r="BK118" s="226">
        <f>ROUND(I118*H118,2)</f>
        <v>0</v>
      </c>
      <c r="BL118" s="19" t="s">
        <v>171</v>
      </c>
      <c r="BM118" s="225" t="s">
        <v>362</v>
      </c>
    </row>
    <row r="119" s="2" customFormat="1">
      <c r="A119" s="40"/>
      <c r="B119" s="41"/>
      <c r="C119" s="42"/>
      <c r="D119" s="227" t="s">
        <v>150</v>
      </c>
      <c r="E119" s="42"/>
      <c r="F119" s="228" t="s">
        <v>363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86</v>
      </c>
    </row>
    <row r="120" s="2" customFormat="1" ht="16.5" customHeight="1">
      <c r="A120" s="40"/>
      <c r="B120" s="41"/>
      <c r="C120" s="269" t="s">
        <v>236</v>
      </c>
      <c r="D120" s="269" t="s">
        <v>342</v>
      </c>
      <c r="E120" s="270" t="s">
        <v>364</v>
      </c>
      <c r="F120" s="271" t="s">
        <v>365</v>
      </c>
      <c r="G120" s="272" t="s">
        <v>357</v>
      </c>
      <c r="H120" s="273">
        <v>93.5</v>
      </c>
      <c r="I120" s="274"/>
      <c r="J120" s="275">
        <f>ROUND(I120*H120,2)</f>
        <v>0</v>
      </c>
      <c r="K120" s="271" t="s">
        <v>147</v>
      </c>
      <c r="L120" s="276"/>
      <c r="M120" s="277" t="s">
        <v>19</v>
      </c>
      <c r="N120" s="278" t="s">
        <v>47</v>
      </c>
      <c r="O120" s="86"/>
      <c r="P120" s="223">
        <f>O120*H120</f>
        <v>0</v>
      </c>
      <c r="Q120" s="223">
        <v>0.00040000000000000002</v>
      </c>
      <c r="R120" s="223">
        <f>Q120*H120</f>
        <v>0.037400000000000003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216</v>
      </c>
      <c r="AT120" s="225" t="s">
        <v>342</v>
      </c>
      <c r="AU120" s="225" t="s">
        <v>86</v>
      </c>
      <c r="AY120" s="19" t="s">
        <v>140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84</v>
      </c>
      <c r="BK120" s="226">
        <f>ROUND(I120*H120,2)</f>
        <v>0</v>
      </c>
      <c r="BL120" s="19" t="s">
        <v>171</v>
      </c>
      <c r="BM120" s="225" t="s">
        <v>366</v>
      </c>
    </row>
    <row r="121" s="13" customFormat="1">
      <c r="A121" s="13"/>
      <c r="B121" s="234"/>
      <c r="C121" s="235"/>
      <c r="D121" s="232" t="s">
        <v>183</v>
      </c>
      <c r="E121" s="235"/>
      <c r="F121" s="237" t="s">
        <v>367</v>
      </c>
      <c r="G121" s="235"/>
      <c r="H121" s="238">
        <v>93.5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183</v>
      </c>
      <c r="AU121" s="244" t="s">
        <v>86</v>
      </c>
      <c r="AV121" s="13" t="s">
        <v>86</v>
      </c>
      <c r="AW121" s="13" t="s">
        <v>4</v>
      </c>
      <c r="AX121" s="13" t="s">
        <v>84</v>
      </c>
      <c r="AY121" s="244" t="s">
        <v>140</v>
      </c>
    </row>
    <row r="122" s="2" customFormat="1" ht="49.05" customHeight="1">
      <c r="A122" s="40"/>
      <c r="B122" s="41"/>
      <c r="C122" s="214" t="s">
        <v>242</v>
      </c>
      <c r="D122" s="214" t="s">
        <v>143</v>
      </c>
      <c r="E122" s="215" t="s">
        <v>368</v>
      </c>
      <c r="F122" s="216" t="s">
        <v>369</v>
      </c>
      <c r="G122" s="217" t="s">
        <v>357</v>
      </c>
      <c r="H122" s="218">
        <v>255.25</v>
      </c>
      <c r="I122" s="219"/>
      <c r="J122" s="220">
        <f>ROUND(I122*H122,2)</f>
        <v>0</v>
      </c>
      <c r="K122" s="216" t="s">
        <v>147</v>
      </c>
      <c r="L122" s="46"/>
      <c r="M122" s="221" t="s">
        <v>19</v>
      </c>
      <c r="N122" s="222" t="s">
        <v>47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171</v>
      </c>
      <c r="AT122" s="225" t="s">
        <v>143</v>
      </c>
      <c r="AU122" s="225" t="s">
        <v>86</v>
      </c>
      <c r="AY122" s="19" t="s">
        <v>140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84</v>
      </c>
      <c r="BK122" s="226">
        <f>ROUND(I122*H122,2)</f>
        <v>0</v>
      </c>
      <c r="BL122" s="19" t="s">
        <v>171</v>
      </c>
      <c r="BM122" s="225" t="s">
        <v>370</v>
      </c>
    </row>
    <row r="123" s="2" customFormat="1">
      <c r="A123" s="40"/>
      <c r="B123" s="41"/>
      <c r="C123" s="42"/>
      <c r="D123" s="227" t="s">
        <v>150</v>
      </c>
      <c r="E123" s="42"/>
      <c r="F123" s="228" t="s">
        <v>371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150</v>
      </c>
      <c r="AU123" s="19" t="s">
        <v>86</v>
      </c>
    </row>
    <row r="124" s="2" customFormat="1" ht="55.5" customHeight="1">
      <c r="A124" s="40"/>
      <c r="B124" s="41"/>
      <c r="C124" s="214" t="s">
        <v>248</v>
      </c>
      <c r="D124" s="214" t="s">
        <v>143</v>
      </c>
      <c r="E124" s="215" t="s">
        <v>372</v>
      </c>
      <c r="F124" s="216" t="s">
        <v>373</v>
      </c>
      <c r="G124" s="217" t="s">
        <v>357</v>
      </c>
      <c r="H124" s="218">
        <v>255.25</v>
      </c>
      <c r="I124" s="219"/>
      <c r="J124" s="220">
        <f>ROUND(I124*H124,2)</f>
        <v>0</v>
      </c>
      <c r="K124" s="216" t="s">
        <v>147</v>
      </c>
      <c r="L124" s="46"/>
      <c r="M124" s="221" t="s">
        <v>19</v>
      </c>
      <c r="N124" s="222" t="s">
        <v>47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171</v>
      </c>
      <c r="AT124" s="225" t="s">
        <v>143</v>
      </c>
      <c r="AU124" s="225" t="s">
        <v>86</v>
      </c>
      <c r="AY124" s="19" t="s">
        <v>140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84</v>
      </c>
      <c r="BK124" s="226">
        <f>ROUND(I124*H124,2)</f>
        <v>0</v>
      </c>
      <c r="BL124" s="19" t="s">
        <v>171</v>
      </c>
      <c r="BM124" s="225" t="s">
        <v>374</v>
      </c>
    </row>
    <row r="125" s="2" customFormat="1">
      <c r="A125" s="40"/>
      <c r="B125" s="41"/>
      <c r="C125" s="42"/>
      <c r="D125" s="227" t="s">
        <v>150</v>
      </c>
      <c r="E125" s="42"/>
      <c r="F125" s="228" t="s">
        <v>375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86</v>
      </c>
    </row>
    <row r="126" s="2" customFormat="1" ht="37.8" customHeight="1">
      <c r="A126" s="40"/>
      <c r="B126" s="41"/>
      <c r="C126" s="214" t="s">
        <v>256</v>
      </c>
      <c r="D126" s="214" t="s">
        <v>143</v>
      </c>
      <c r="E126" s="215" t="s">
        <v>376</v>
      </c>
      <c r="F126" s="216" t="s">
        <v>377</v>
      </c>
      <c r="G126" s="217" t="s">
        <v>357</v>
      </c>
      <c r="H126" s="218">
        <v>255.25</v>
      </c>
      <c r="I126" s="219"/>
      <c r="J126" s="220">
        <f>ROUND(I126*H126,2)</f>
        <v>0</v>
      </c>
      <c r="K126" s="216" t="s">
        <v>147</v>
      </c>
      <c r="L126" s="46"/>
      <c r="M126" s="221" t="s">
        <v>19</v>
      </c>
      <c r="N126" s="222" t="s">
        <v>47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171</v>
      </c>
      <c r="AT126" s="225" t="s">
        <v>143</v>
      </c>
      <c r="AU126" s="225" t="s">
        <v>86</v>
      </c>
      <c r="AY126" s="19" t="s">
        <v>140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84</v>
      </c>
      <c r="BK126" s="226">
        <f>ROUND(I126*H126,2)</f>
        <v>0</v>
      </c>
      <c r="BL126" s="19" t="s">
        <v>171</v>
      </c>
      <c r="BM126" s="225" t="s">
        <v>378</v>
      </c>
    </row>
    <row r="127" s="2" customFormat="1">
      <c r="A127" s="40"/>
      <c r="B127" s="41"/>
      <c r="C127" s="42"/>
      <c r="D127" s="227" t="s">
        <v>150</v>
      </c>
      <c r="E127" s="42"/>
      <c r="F127" s="228" t="s">
        <v>379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86</v>
      </c>
    </row>
    <row r="128" s="2" customFormat="1" ht="16.5" customHeight="1">
      <c r="A128" s="40"/>
      <c r="B128" s="41"/>
      <c r="C128" s="269" t="s">
        <v>8</v>
      </c>
      <c r="D128" s="269" t="s">
        <v>342</v>
      </c>
      <c r="E128" s="270" t="s">
        <v>380</v>
      </c>
      <c r="F128" s="271" t="s">
        <v>381</v>
      </c>
      <c r="G128" s="272" t="s">
        <v>382</v>
      </c>
      <c r="H128" s="273">
        <v>5.1050000000000004</v>
      </c>
      <c r="I128" s="274"/>
      <c r="J128" s="275">
        <f>ROUND(I128*H128,2)</f>
        <v>0</v>
      </c>
      <c r="K128" s="271" t="s">
        <v>147</v>
      </c>
      <c r="L128" s="276"/>
      <c r="M128" s="277" t="s">
        <v>19</v>
      </c>
      <c r="N128" s="278" t="s">
        <v>47</v>
      </c>
      <c r="O128" s="86"/>
      <c r="P128" s="223">
        <f>O128*H128</f>
        <v>0</v>
      </c>
      <c r="Q128" s="223">
        <v>0.001</v>
      </c>
      <c r="R128" s="223">
        <f>Q128*H128</f>
        <v>0.0051050000000000002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216</v>
      </c>
      <c r="AT128" s="225" t="s">
        <v>342</v>
      </c>
      <c r="AU128" s="225" t="s">
        <v>86</v>
      </c>
      <c r="AY128" s="19" t="s">
        <v>140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84</v>
      </c>
      <c r="BK128" s="226">
        <f>ROUND(I128*H128,2)</f>
        <v>0</v>
      </c>
      <c r="BL128" s="19" t="s">
        <v>171</v>
      </c>
      <c r="BM128" s="225" t="s">
        <v>383</v>
      </c>
    </row>
    <row r="129" s="13" customFormat="1">
      <c r="A129" s="13"/>
      <c r="B129" s="234"/>
      <c r="C129" s="235"/>
      <c r="D129" s="232" t="s">
        <v>183</v>
      </c>
      <c r="E129" s="235"/>
      <c r="F129" s="237" t="s">
        <v>384</v>
      </c>
      <c r="G129" s="235"/>
      <c r="H129" s="238">
        <v>5.1050000000000004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183</v>
      </c>
      <c r="AU129" s="244" t="s">
        <v>86</v>
      </c>
      <c r="AV129" s="13" t="s">
        <v>86</v>
      </c>
      <c r="AW129" s="13" t="s">
        <v>4</v>
      </c>
      <c r="AX129" s="13" t="s">
        <v>84</v>
      </c>
      <c r="AY129" s="244" t="s">
        <v>140</v>
      </c>
    </row>
    <row r="130" s="12" customFormat="1" ht="22.8" customHeight="1">
      <c r="A130" s="12"/>
      <c r="B130" s="198"/>
      <c r="C130" s="199"/>
      <c r="D130" s="200" t="s">
        <v>75</v>
      </c>
      <c r="E130" s="212" t="s">
        <v>86</v>
      </c>
      <c r="F130" s="212" t="s">
        <v>385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SUM(P131:P137)</f>
        <v>0</v>
      </c>
      <c r="Q130" s="206"/>
      <c r="R130" s="207">
        <f>SUM(R131:R137)</f>
        <v>8.2632209999999997</v>
      </c>
      <c r="S130" s="206"/>
      <c r="T130" s="208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84</v>
      </c>
      <c r="AT130" s="210" t="s">
        <v>75</v>
      </c>
      <c r="AU130" s="210" t="s">
        <v>84</v>
      </c>
      <c r="AY130" s="209" t="s">
        <v>140</v>
      </c>
      <c r="BK130" s="211">
        <f>SUM(BK131:BK137)</f>
        <v>0</v>
      </c>
    </row>
    <row r="131" s="2" customFormat="1" ht="55.5" customHeight="1">
      <c r="A131" s="40"/>
      <c r="B131" s="41"/>
      <c r="C131" s="214" t="s">
        <v>273</v>
      </c>
      <c r="D131" s="214" t="s">
        <v>143</v>
      </c>
      <c r="E131" s="215" t="s">
        <v>386</v>
      </c>
      <c r="F131" s="216" t="s">
        <v>387</v>
      </c>
      <c r="G131" s="217" t="s">
        <v>357</v>
      </c>
      <c r="H131" s="218">
        <v>60</v>
      </c>
      <c r="I131" s="219"/>
      <c r="J131" s="220">
        <f>ROUND(I131*H131,2)</f>
        <v>0</v>
      </c>
      <c r="K131" s="216" t="s">
        <v>147</v>
      </c>
      <c r="L131" s="46"/>
      <c r="M131" s="221" t="s">
        <v>19</v>
      </c>
      <c r="N131" s="222" t="s">
        <v>47</v>
      </c>
      <c r="O131" s="86"/>
      <c r="P131" s="223">
        <f>O131*H131</f>
        <v>0</v>
      </c>
      <c r="Q131" s="223">
        <v>0.00031</v>
      </c>
      <c r="R131" s="223">
        <f>Q131*H131</f>
        <v>0.018599999999999998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171</v>
      </c>
      <c r="AT131" s="225" t="s">
        <v>143</v>
      </c>
      <c r="AU131" s="225" t="s">
        <v>86</v>
      </c>
      <c r="AY131" s="19" t="s">
        <v>140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84</v>
      </c>
      <c r="BK131" s="226">
        <f>ROUND(I131*H131,2)</f>
        <v>0</v>
      </c>
      <c r="BL131" s="19" t="s">
        <v>171</v>
      </c>
      <c r="BM131" s="225" t="s">
        <v>388</v>
      </c>
    </row>
    <row r="132" s="2" customFormat="1">
      <c r="A132" s="40"/>
      <c r="B132" s="41"/>
      <c r="C132" s="42"/>
      <c r="D132" s="227" t="s">
        <v>150</v>
      </c>
      <c r="E132" s="42"/>
      <c r="F132" s="228" t="s">
        <v>389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86</v>
      </c>
    </row>
    <row r="133" s="13" customFormat="1">
      <c r="A133" s="13"/>
      <c r="B133" s="234"/>
      <c r="C133" s="235"/>
      <c r="D133" s="232" t="s">
        <v>183</v>
      </c>
      <c r="E133" s="236" t="s">
        <v>19</v>
      </c>
      <c r="F133" s="237" t="s">
        <v>390</v>
      </c>
      <c r="G133" s="235"/>
      <c r="H133" s="238">
        <v>60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183</v>
      </c>
      <c r="AU133" s="244" t="s">
        <v>86</v>
      </c>
      <c r="AV133" s="13" t="s">
        <v>86</v>
      </c>
      <c r="AW133" s="13" t="s">
        <v>37</v>
      </c>
      <c r="AX133" s="13" t="s">
        <v>84</v>
      </c>
      <c r="AY133" s="244" t="s">
        <v>140</v>
      </c>
    </row>
    <row r="134" s="2" customFormat="1" ht="24.15" customHeight="1">
      <c r="A134" s="40"/>
      <c r="B134" s="41"/>
      <c r="C134" s="269" t="s">
        <v>288</v>
      </c>
      <c r="D134" s="269" t="s">
        <v>342</v>
      </c>
      <c r="E134" s="270" t="s">
        <v>391</v>
      </c>
      <c r="F134" s="271" t="s">
        <v>392</v>
      </c>
      <c r="G134" s="272" t="s">
        <v>357</v>
      </c>
      <c r="H134" s="273">
        <v>71.069999999999993</v>
      </c>
      <c r="I134" s="274"/>
      <c r="J134" s="275">
        <f>ROUND(I134*H134,2)</f>
        <v>0</v>
      </c>
      <c r="K134" s="271" t="s">
        <v>147</v>
      </c>
      <c r="L134" s="276"/>
      <c r="M134" s="277" t="s">
        <v>19</v>
      </c>
      <c r="N134" s="278" t="s">
        <v>47</v>
      </c>
      <c r="O134" s="86"/>
      <c r="P134" s="223">
        <f>O134*H134</f>
        <v>0</v>
      </c>
      <c r="Q134" s="223">
        <v>0.00029999999999999997</v>
      </c>
      <c r="R134" s="223">
        <f>Q134*H134</f>
        <v>0.021320999999999996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216</v>
      </c>
      <c r="AT134" s="225" t="s">
        <v>342</v>
      </c>
      <c r="AU134" s="225" t="s">
        <v>86</v>
      </c>
      <c r="AY134" s="19" t="s">
        <v>140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84</v>
      </c>
      <c r="BK134" s="226">
        <f>ROUND(I134*H134,2)</f>
        <v>0</v>
      </c>
      <c r="BL134" s="19" t="s">
        <v>171</v>
      </c>
      <c r="BM134" s="225" t="s">
        <v>393</v>
      </c>
    </row>
    <row r="135" s="13" customFormat="1">
      <c r="A135" s="13"/>
      <c r="B135" s="234"/>
      <c r="C135" s="235"/>
      <c r="D135" s="232" t="s">
        <v>183</v>
      </c>
      <c r="E135" s="235"/>
      <c r="F135" s="237" t="s">
        <v>394</v>
      </c>
      <c r="G135" s="235"/>
      <c r="H135" s="238">
        <v>71.069999999999993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183</v>
      </c>
      <c r="AU135" s="244" t="s">
        <v>86</v>
      </c>
      <c r="AV135" s="13" t="s">
        <v>86</v>
      </c>
      <c r="AW135" s="13" t="s">
        <v>4</v>
      </c>
      <c r="AX135" s="13" t="s">
        <v>84</v>
      </c>
      <c r="AY135" s="244" t="s">
        <v>140</v>
      </c>
    </row>
    <row r="136" s="2" customFormat="1" ht="55.5" customHeight="1">
      <c r="A136" s="40"/>
      <c r="B136" s="41"/>
      <c r="C136" s="214" t="s">
        <v>165</v>
      </c>
      <c r="D136" s="214" t="s">
        <v>143</v>
      </c>
      <c r="E136" s="215" t="s">
        <v>395</v>
      </c>
      <c r="F136" s="216" t="s">
        <v>396</v>
      </c>
      <c r="G136" s="217" t="s">
        <v>397</v>
      </c>
      <c r="H136" s="218">
        <v>30</v>
      </c>
      <c r="I136" s="219"/>
      <c r="J136" s="220">
        <f>ROUND(I136*H136,2)</f>
        <v>0</v>
      </c>
      <c r="K136" s="216" t="s">
        <v>147</v>
      </c>
      <c r="L136" s="46"/>
      <c r="M136" s="221" t="s">
        <v>19</v>
      </c>
      <c r="N136" s="222" t="s">
        <v>47</v>
      </c>
      <c r="O136" s="86"/>
      <c r="P136" s="223">
        <f>O136*H136</f>
        <v>0</v>
      </c>
      <c r="Q136" s="223">
        <v>0.27411000000000002</v>
      </c>
      <c r="R136" s="223">
        <f>Q136*H136</f>
        <v>8.2233000000000001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171</v>
      </c>
      <c r="AT136" s="225" t="s">
        <v>143</v>
      </c>
      <c r="AU136" s="225" t="s">
        <v>86</v>
      </c>
      <c r="AY136" s="19" t="s">
        <v>140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84</v>
      </c>
      <c r="BK136" s="226">
        <f>ROUND(I136*H136,2)</f>
        <v>0</v>
      </c>
      <c r="BL136" s="19" t="s">
        <v>171</v>
      </c>
      <c r="BM136" s="225" t="s">
        <v>398</v>
      </c>
    </row>
    <row r="137" s="2" customFormat="1">
      <c r="A137" s="40"/>
      <c r="B137" s="41"/>
      <c r="C137" s="42"/>
      <c r="D137" s="227" t="s">
        <v>150</v>
      </c>
      <c r="E137" s="42"/>
      <c r="F137" s="228" t="s">
        <v>399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150</v>
      </c>
      <c r="AU137" s="19" t="s">
        <v>86</v>
      </c>
    </row>
    <row r="138" s="12" customFormat="1" ht="22.8" customHeight="1">
      <c r="A138" s="12"/>
      <c r="B138" s="198"/>
      <c r="C138" s="199"/>
      <c r="D138" s="200" t="s">
        <v>75</v>
      </c>
      <c r="E138" s="212" t="s">
        <v>139</v>
      </c>
      <c r="F138" s="212" t="s">
        <v>400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SUM(P139:P150)</f>
        <v>0</v>
      </c>
      <c r="Q138" s="206"/>
      <c r="R138" s="207">
        <f>SUM(R139:R150)</f>
        <v>726.14499999999987</v>
      </c>
      <c r="S138" s="206"/>
      <c r="T138" s="208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84</v>
      </c>
      <c r="AT138" s="210" t="s">
        <v>75</v>
      </c>
      <c r="AU138" s="210" t="s">
        <v>84</v>
      </c>
      <c r="AY138" s="209" t="s">
        <v>140</v>
      </c>
      <c r="BK138" s="211">
        <f>SUM(BK139:BK150)</f>
        <v>0</v>
      </c>
    </row>
    <row r="139" s="2" customFormat="1" ht="33" customHeight="1">
      <c r="A139" s="40"/>
      <c r="B139" s="41"/>
      <c r="C139" s="214" t="s">
        <v>177</v>
      </c>
      <c r="D139" s="214" t="s">
        <v>143</v>
      </c>
      <c r="E139" s="215" t="s">
        <v>401</v>
      </c>
      <c r="F139" s="216" t="s">
        <v>402</v>
      </c>
      <c r="G139" s="217" t="s">
        <v>357</v>
      </c>
      <c r="H139" s="218">
        <v>1610</v>
      </c>
      <c r="I139" s="219"/>
      <c r="J139" s="220">
        <f>ROUND(I139*H139,2)</f>
        <v>0</v>
      </c>
      <c r="K139" s="216" t="s">
        <v>147</v>
      </c>
      <c r="L139" s="46"/>
      <c r="M139" s="221" t="s">
        <v>19</v>
      </c>
      <c r="N139" s="222" t="s">
        <v>47</v>
      </c>
      <c r="O139" s="86"/>
      <c r="P139" s="223">
        <f>O139*H139</f>
        <v>0</v>
      </c>
      <c r="Q139" s="223">
        <v>0.34499999999999997</v>
      </c>
      <c r="R139" s="223">
        <f>Q139*H139</f>
        <v>555.44999999999993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171</v>
      </c>
      <c r="AT139" s="225" t="s">
        <v>143</v>
      </c>
      <c r="AU139" s="225" t="s">
        <v>86</v>
      </c>
      <c r="AY139" s="19" t="s">
        <v>140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84</v>
      </c>
      <c r="BK139" s="226">
        <f>ROUND(I139*H139,2)</f>
        <v>0</v>
      </c>
      <c r="BL139" s="19" t="s">
        <v>171</v>
      </c>
      <c r="BM139" s="225" t="s">
        <v>403</v>
      </c>
    </row>
    <row r="140" s="2" customFormat="1">
      <c r="A140" s="40"/>
      <c r="B140" s="41"/>
      <c r="C140" s="42"/>
      <c r="D140" s="227" t="s">
        <v>150</v>
      </c>
      <c r="E140" s="42"/>
      <c r="F140" s="228" t="s">
        <v>404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150</v>
      </c>
      <c r="AU140" s="19" t="s">
        <v>86</v>
      </c>
    </row>
    <row r="141" s="13" customFormat="1">
      <c r="A141" s="13"/>
      <c r="B141" s="234"/>
      <c r="C141" s="235"/>
      <c r="D141" s="232" t="s">
        <v>183</v>
      </c>
      <c r="E141" s="236" t="s">
        <v>19</v>
      </c>
      <c r="F141" s="237" t="s">
        <v>405</v>
      </c>
      <c r="G141" s="235"/>
      <c r="H141" s="238">
        <v>1610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183</v>
      </c>
      <c r="AU141" s="244" t="s">
        <v>86</v>
      </c>
      <c r="AV141" s="13" t="s">
        <v>86</v>
      </c>
      <c r="AW141" s="13" t="s">
        <v>37</v>
      </c>
      <c r="AX141" s="13" t="s">
        <v>84</v>
      </c>
      <c r="AY141" s="244" t="s">
        <v>140</v>
      </c>
    </row>
    <row r="142" s="2" customFormat="1" ht="49.05" customHeight="1">
      <c r="A142" s="40"/>
      <c r="B142" s="41"/>
      <c r="C142" s="214" t="s">
        <v>190</v>
      </c>
      <c r="D142" s="214" t="s">
        <v>143</v>
      </c>
      <c r="E142" s="215" t="s">
        <v>406</v>
      </c>
      <c r="F142" s="216" t="s">
        <v>407</v>
      </c>
      <c r="G142" s="217" t="s">
        <v>357</v>
      </c>
      <c r="H142" s="218">
        <v>700</v>
      </c>
      <c r="I142" s="219"/>
      <c r="J142" s="220">
        <f>ROUND(I142*H142,2)</f>
        <v>0</v>
      </c>
      <c r="K142" s="216" t="s">
        <v>147</v>
      </c>
      <c r="L142" s="46"/>
      <c r="M142" s="221" t="s">
        <v>19</v>
      </c>
      <c r="N142" s="222" t="s">
        <v>47</v>
      </c>
      <c r="O142" s="86"/>
      <c r="P142" s="223">
        <f>O142*H142</f>
        <v>0</v>
      </c>
      <c r="Q142" s="223">
        <v>0.13188</v>
      </c>
      <c r="R142" s="223">
        <f>Q142*H142</f>
        <v>92.316000000000002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171</v>
      </c>
      <c r="AT142" s="225" t="s">
        <v>143</v>
      </c>
      <c r="AU142" s="225" t="s">
        <v>86</v>
      </c>
      <c r="AY142" s="19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84</v>
      </c>
      <c r="BK142" s="226">
        <f>ROUND(I142*H142,2)</f>
        <v>0</v>
      </c>
      <c r="BL142" s="19" t="s">
        <v>171</v>
      </c>
      <c r="BM142" s="225" t="s">
        <v>408</v>
      </c>
    </row>
    <row r="143" s="2" customFormat="1">
      <c r="A143" s="40"/>
      <c r="B143" s="41"/>
      <c r="C143" s="42"/>
      <c r="D143" s="227" t="s">
        <v>150</v>
      </c>
      <c r="E143" s="42"/>
      <c r="F143" s="228" t="s">
        <v>409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150</v>
      </c>
      <c r="AU143" s="19" t="s">
        <v>86</v>
      </c>
    </row>
    <row r="144" s="13" customFormat="1">
      <c r="A144" s="13"/>
      <c r="B144" s="234"/>
      <c r="C144" s="235"/>
      <c r="D144" s="232" t="s">
        <v>183</v>
      </c>
      <c r="E144" s="236" t="s">
        <v>19</v>
      </c>
      <c r="F144" s="237" t="s">
        <v>410</v>
      </c>
      <c r="G144" s="235"/>
      <c r="H144" s="238">
        <v>700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183</v>
      </c>
      <c r="AU144" s="244" t="s">
        <v>86</v>
      </c>
      <c r="AV144" s="13" t="s">
        <v>86</v>
      </c>
      <c r="AW144" s="13" t="s">
        <v>37</v>
      </c>
      <c r="AX144" s="13" t="s">
        <v>84</v>
      </c>
      <c r="AY144" s="244" t="s">
        <v>140</v>
      </c>
    </row>
    <row r="145" s="2" customFormat="1" ht="24.15" customHeight="1">
      <c r="A145" s="40"/>
      <c r="B145" s="41"/>
      <c r="C145" s="214" t="s">
        <v>7</v>
      </c>
      <c r="D145" s="214" t="s">
        <v>143</v>
      </c>
      <c r="E145" s="215" t="s">
        <v>411</v>
      </c>
      <c r="F145" s="216" t="s">
        <v>412</v>
      </c>
      <c r="G145" s="217" t="s">
        <v>357</v>
      </c>
      <c r="H145" s="218">
        <v>700</v>
      </c>
      <c r="I145" s="219"/>
      <c r="J145" s="220">
        <f>ROUND(I145*H145,2)</f>
        <v>0</v>
      </c>
      <c r="K145" s="216" t="s">
        <v>147</v>
      </c>
      <c r="L145" s="46"/>
      <c r="M145" s="221" t="s">
        <v>19</v>
      </c>
      <c r="N145" s="222" t="s">
        <v>47</v>
      </c>
      <c r="O145" s="86"/>
      <c r="P145" s="223">
        <f>O145*H145</f>
        <v>0</v>
      </c>
      <c r="Q145" s="223">
        <v>0.0075300000000000002</v>
      </c>
      <c r="R145" s="223">
        <f>Q145*H145</f>
        <v>5.2709999999999999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171</v>
      </c>
      <c r="AT145" s="225" t="s">
        <v>143</v>
      </c>
      <c r="AU145" s="225" t="s">
        <v>86</v>
      </c>
      <c r="AY145" s="19" t="s">
        <v>140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84</v>
      </c>
      <c r="BK145" s="226">
        <f>ROUND(I145*H145,2)</f>
        <v>0</v>
      </c>
      <c r="BL145" s="19" t="s">
        <v>171</v>
      </c>
      <c r="BM145" s="225" t="s">
        <v>413</v>
      </c>
    </row>
    <row r="146" s="2" customFormat="1">
      <c r="A146" s="40"/>
      <c r="B146" s="41"/>
      <c r="C146" s="42"/>
      <c r="D146" s="227" t="s">
        <v>150</v>
      </c>
      <c r="E146" s="42"/>
      <c r="F146" s="228" t="s">
        <v>414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150</v>
      </c>
      <c r="AU146" s="19" t="s">
        <v>86</v>
      </c>
    </row>
    <row r="147" s="2" customFormat="1" ht="24.15" customHeight="1">
      <c r="A147" s="40"/>
      <c r="B147" s="41"/>
      <c r="C147" s="214" t="s">
        <v>283</v>
      </c>
      <c r="D147" s="214" t="s">
        <v>143</v>
      </c>
      <c r="E147" s="215" t="s">
        <v>415</v>
      </c>
      <c r="F147" s="216" t="s">
        <v>416</v>
      </c>
      <c r="G147" s="217" t="s">
        <v>357</v>
      </c>
      <c r="H147" s="218">
        <v>700</v>
      </c>
      <c r="I147" s="219"/>
      <c r="J147" s="220">
        <f>ROUND(I147*H147,2)</f>
        <v>0</v>
      </c>
      <c r="K147" s="216" t="s">
        <v>147</v>
      </c>
      <c r="L147" s="46"/>
      <c r="M147" s="221" t="s">
        <v>19</v>
      </c>
      <c r="N147" s="222" t="s">
        <v>47</v>
      </c>
      <c r="O147" s="86"/>
      <c r="P147" s="223">
        <f>O147*H147</f>
        <v>0</v>
      </c>
      <c r="Q147" s="223">
        <v>0.00071000000000000002</v>
      </c>
      <c r="R147" s="223">
        <f>Q147*H147</f>
        <v>0.497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171</v>
      </c>
      <c r="AT147" s="225" t="s">
        <v>143</v>
      </c>
      <c r="AU147" s="225" t="s">
        <v>86</v>
      </c>
      <c r="AY147" s="19" t="s">
        <v>140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84</v>
      </c>
      <c r="BK147" s="226">
        <f>ROUND(I147*H147,2)</f>
        <v>0</v>
      </c>
      <c r="BL147" s="19" t="s">
        <v>171</v>
      </c>
      <c r="BM147" s="225" t="s">
        <v>417</v>
      </c>
    </row>
    <row r="148" s="2" customFormat="1">
      <c r="A148" s="40"/>
      <c r="B148" s="41"/>
      <c r="C148" s="42"/>
      <c r="D148" s="227" t="s">
        <v>150</v>
      </c>
      <c r="E148" s="42"/>
      <c r="F148" s="228" t="s">
        <v>418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150</v>
      </c>
      <c r="AU148" s="19" t="s">
        <v>86</v>
      </c>
    </row>
    <row r="149" s="2" customFormat="1" ht="44.25" customHeight="1">
      <c r="A149" s="40"/>
      <c r="B149" s="41"/>
      <c r="C149" s="214" t="s">
        <v>296</v>
      </c>
      <c r="D149" s="214" t="s">
        <v>143</v>
      </c>
      <c r="E149" s="215" t="s">
        <v>419</v>
      </c>
      <c r="F149" s="216" t="s">
        <v>420</v>
      </c>
      <c r="G149" s="217" t="s">
        <v>357</v>
      </c>
      <c r="H149" s="218">
        <v>700</v>
      </c>
      <c r="I149" s="219"/>
      <c r="J149" s="220">
        <f>ROUND(I149*H149,2)</f>
        <v>0</v>
      </c>
      <c r="K149" s="216" t="s">
        <v>147</v>
      </c>
      <c r="L149" s="46"/>
      <c r="M149" s="221" t="s">
        <v>19</v>
      </c>
      <c r="N149" s="222" t="s">
        <v>47</v>
      </c>
      <c r="O149" s="86"/>
      <c r="P149" s="223">
        <f>O149*H149</f>
        <v>0</v>
      </c>
      <c r="Q149" s="223">
        <v>0.10373</v>
      </c>
      <c r="R149" s="223">
        <f>Q149*H149</f>
        <v>72.611000000000004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171</v>
      </c>
      <c r="AT149" s="225" t="s">
        <v>143</v>
      </c>
      <c r="AU149" s="225" t="s">
        <v>86</v>
      </c>
      <c r="AY149" s="19" t="s">
        <v>140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84</v>
      </c>
      <c r="BK149" s="226">
        <f>ROUND(I149*H149,2)</f>
        <v>0</v>
      </c>
      <c r="BL149" s="19" t="s">
        <v>171</v>
      </c>
      <c r="BM149" s="225" t="s">
        <v>421</v>
      </c>
    </row>
    <row r="150" s="2" customFormat="1">
      <c r="A150" s="40"/>
      <c r="B150" s="41"/>
      <c r="C150" s="42"/>
      <c r="D150" s="227" t="s">
        <v>150</v>
      </c>
      <c r="E150" s="42"/>
      <c r="F150" s="228" t="s">
        <v>422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150</v>
      </c>
      <c r="AU150" s="19" t="s">
        <v>86</v>
      </c>
    </row>
    <row r="151" s="12" customFormat="1" ht="22.8" customHeight="1">
      <c r="A151" s="12"/>
      <c r="B151" s="198"/>
      <c r="C151" s="199"/>
      <c r="D151" s="200" t="s">
        <v>75</v>
      </c>
      <c r="E151" s="212" t="s">
        <v>216</v>
      </c>
      <c r="F151" s="212" t="s">
        <v>423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SUM(P152:P155)</f>
        <v>0</v>
      </c>
      <c r="Q151" s="206"/>
      <c r="R151" s="207">
        <f>SUM(R152:R155)</f>
        <v>1.4261599999999999</v>
      </c>
      <c r="S151" s="206"/>
      <c r="T151" s="208">
        <f>SUM(T152:T155)</f>
        <v>1.3200000000000001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84</v>
      </c>
      <c r="AT151" s="210" t="s">
        <v>75</v>
      </c>
      <c r="AU151" s="210" t="s">
        <v>84</v>
      </c>
      <c r="AY151" s="209" t="s">
        <v>140</v>
      </c>
      <c r="BK151" s="211">
        <f>SUM(BK152:BK155)</f>
        <v>0</v>
      </c>
    </row>
    <row r="152" s="2" customFormat="1" ht="33" customHeight="1">
      <c r="A152" s="40"/>
      <c r="B152" s="41"/>
      <c r="C152" s="214" t="s">
        <v>424</v>
      </c>
      <c r="D152" s="214" t="s">
        <v>143</v>
      </c>
      <c r="E152" s="215" t="s">
        <v>425</v>
      </c>
      <c r="F152" s="216" t="s">
        <v>426</v>
      </c>
      <c r="G152" s="217" t="s">
        <v>427</v>
      </c>
      <c r="H152" s="218">
        <v>2</v>
      </c>
      <c r="I152" s="219"/>
      <c r="J152" s="220">
        <f>ROUND(I152*H152,2)</f>
        <v>0</v>
      </c>
      <c r="K152" s="216" t="s">
        <v>147</v>
      </c>
      <c r="L152" s="46"/>
      <c r="M152" s="221" t="s">
        <v>19</v>
      </c>
      <c r="N152" s="222" t="s">
        <v>47</v>
      </c>
      <c r="O152" s="86"/>
      <c r="P152" s="223">
        <f>O152*H152</f>
        <v>0</v>
      </c>
      <c r="Q152" s="223">
        <v>0.65847999999999995</v>
      </c>
      <c r="R152" s="223">
        <f>Q152*H152</f>
        <v>1.3169599999999999</v>
      </c>
      <c r="S152" s="223">
        <v>0.66000000000000003</v>
      </c>
      <c r="T152" s="224">
        <f>S152*H152</f>
        <v>1.3200000000000001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171</v>
      </c>
      <c r="AT152" s="225" t="s">
        <v>143</v>
      </c>
      <c r="AU152" s="225" t="s">
        <v>86</v>
      </c>
      <c r="AY152" s="19" t="s">
        <v>140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84</v>
      </c>
      <c r="BK152" s="226">
        <f>ROUND(I152*H152,2)</f>
        <v>0</v>
      </c>
      <c r="BL152" s="19" t="s">
        <v>171</v>
      </c>
      <c r="BM152" s="225" t="s">
        <v>428</v>
      </c>
    </row>
    <row r="153" s="2" customFormat="1">
      <c r="A153" s="40"/>
      <c r="B153" s="41"/>
      <c r="C153" s="42"/>
      <c r="D153" s="227" t="s">
        <v>150</v>
      </c>
      <c r="E153" s="42"/>
      <c r="F153" s="228" t="s">
        <v>429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150</v>
      </c>
      <c r="AU153" s="19" t="s">
        <v>86</v>
      </c>
    </row>
    <row r="154" s="2" customFormat="1" ht="24.15" customHeight="1">
      <c r="A154" s="40"/>
      <c r="B154" s="41"/>
      <c r="C154" s="269" t="s">
        <v>430</v>
      </c>
      <c r="D154" s="269" t="s">
        <v>342</v>
      </c>
      <c r="E154" s="270" t="s">
        <v>431</v>
      </c>
      <c r="F154" s="271" t="s">
        <v>432</v>
      </c>
      <c r="G154" s="272" t="s">
        <v>427</v>
      </c>
      <c r="H154" s="273">
        <v>2</v>
      </c>
      <c r="I154" s="274"/>
      <c r="J154" s="275">
        <f>ROUND(I154*H154,2)</f>
        <v>0</v>
      </c>
      <c r="K154" s="271" t="s">
        <v>147</v>
      </c>
      <c r="L154" s="276"/>
      <c r="M154" s="277" t="s">
        <v>19</v>
      </c>
      <c r="N154" s="278" t="s">
        <v>47</v>
      </c>
      <c r="O154" s="86"/>
      <c r="P154" s="223">
        <f>O154*H154</f>
        <v>0</v>
      </c>
      <c r="Q154" s="223">
        <v>0.054600000000000003</v>
      </c>
      <c r="R154" s="223">
        <f>Q154*H154</f>
        <v>0.10920000000000001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216</v>
      </c>
      <c r="AT154" s="225" t="s">
        <v>342</v>
      </c>
      <c r="AU154" s="225" t="s">
        <v>86</v>
      </c>
      <c r="AY154" s="19" t="s">
        <v>140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84</v>
      </c>
      <c r="BK154" s="226">
        <f>ROUND(I154*H154,2)</f>
        <v>0</v>
      </c>
      <c r="BL154" s="19" t="s">
        <v>171</v>
      </c>
      <c r="BM154" s="225" t="s">
        <v>433</v>
      </c>
    </row>
    <row r="155" s="2" customFormat="1">
      <c r="A155" s="40"/>
      <c r="B155" s="41"/>
      <c r="C155" s="42"/>
      <c r="D155" s="232" t="s">
        <v>152</v>
      </c>
      <c r="E155" s="42"/>
      <c r="F155" s="233" t="s">
        <v>434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152</v>
      </c>
      <c r="AU155" s="19" t="s">
        <v>86</v>
      </c>
    </row>
    <row r="156" s="12" customFormat="1" ht="22.8" customHeight="1">
      <c r="A156" s="12"/>
      <c r="B156" s="198"/>
      <c r="C156" s="199"/>
      <c r="D156" s="200" t="s">
        <v>75</v>
      </c>
      <c r="E156" s="212" t="s">
        <v>222</v>
      </c>
      <c r="F156" s="212" t="s">
        <v>435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SUM(P157:P185)</f>
        <v>0</v>
      </c>
      <c r="Q156" s="206"/>
      <c r="R156" s="207">
        <f>SUM(R157:R185)</f>
        <v>83.129769999999994</v>
      </c>
      <c r="S156" s="206"/>
      <c r="T156" s="208">
        <f>SUM(T157:T185)</f>
        <v>6.5721000000000007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84</v>
      </c>
      <c r="AT156" s="210" t="s">
        <v>75</v>
      </c>
      <c r="AU156" s="210" t="s">
        <v>84</v>
      </c>
      <c r="AY156" s="209" t="s">
        <v>140</v>
      </c>
      <c r="BK156" s="211">
        <f>SUM(BK157:BK185)</f>
        <v>0</v>
      </c>
    </row>
    <row r="157" s="2" customFormat="1" ht="24.15" customHeight="1">
      <c r="A157" s="40"/>
      <c r="B157" s="41"/>
      <c r="C157" s="214" t="s">
        <v>436</v>
      </c>
      <c r="D157" s="214" t="s">
        <v>143</v>
      </c>
      <c r="E157" s="215" t="s">
        <v>437</v>
      </c>
      <c r="F157" s="216" t="s">
        <v>438</v>
      </c>
      <c r="G157" s="217" t="s">
        <v>427</v>
      </c>
      <c r="H157" s="218">
        <v>3</v>
      </c>
      <c r="I157" s="219"/>
      <c r="J157" s="220">
        <f>ROUND(I157*H157,2)</f>
        <v>0</v>
      </c>
      <c r="K157" s="216" t="s">
        <v>147</v>
      </c>
      <c r="L157" s="46"/>
      <c r="M157" s="221" t="s">
        <v>19</v>
      </c>
      <c r="N157" s="222" t="s">
        <v>47</v>
      </c>
      <c r="O157" s="86"/>
      <c r="P157" s="223">
        <f>O157*H157</f>
        <v>0</v>
      </c>
      <c r="Q157" s="223">
        <v>0.00069999999999999999</v>
      </c>
      <c r="R157" s="223">
        <f>Q157*H157</f>
        <v>0.0020999999999999999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171</v>
      </c>
      <c r="AT157" s="225" t="s">
        <v>143</v>
      </c>
      <c r="AU157" s="225" t="s">
        <v>86</v>
      </c>
      <c r="AY157" s="19" t="s">
        <v>140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84</v>
      </c>
      <c r="BK157" s="226">
        <f>ROUND(I157*H157,2)</f>
        <v>0</v>
      </c>
      <c r="BL157" s="19" t="s">
        <v>171</v>
      </c>
      <c r="BM157" s="225" t="s">
        <v>439</v>
      </c>
    </row>
    <row r="158" s="2" customFormat="1">
      <c r="A158" s="40"/>
      <c r="B158" s="41"/>
      <c r="C158" s="42"/>
      <c r="D158" s="227" t="s">
        <v>150</v>
      </c>
      <c r="E158" s="42"/>
      <c r="F158" s="228" t="s">
        <v>440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150</v>
      </c>
      <c r="AU158" s="19" t="s">
        <v>86</v>
      </c>
    </row>
    <row r="159" s="2" customFormat="1" ht="24.15" customHeight="1">
      <c r="A159" s="40"/>
      <c r="B159" s="41"/>
      <c r="C159" s="269" t="s">
        <v>441</v>
      </c>
      <c r="D159" s="269" t="s">
        <v>342</v>
      </c>
      <c r="E159" s="270" t="s">
        <v>442</v>
      </c>
      <c r="F159" s="271" t="s">
        <v>443</v>
      </c>
      <c r="G159" s="272" t="s">
        <v>427</v>
      </c>
      <c r="H159" s="273">
        <v>2</v>
      </c>
      <c r="I159" s="274"/>
      <c r="J159" s="275">
        <f>ROUND(I159*H159,2)</f>
        <v>0</v>
      </c>
      <c r="K159" s="271" t="s">
        <v>147</v>
      </c>
      <c r="L159" s="276"/>
      <c r="M159" s="277" t="s">
        <v>19</v>
      </c>
      <c r="N159" s="278" t="s">
        <v>47</v>
      </c>
      <c r="O159" s="86"/>
      <c r="P159" s="223">
        <f>O159*H159</f>
        <v>0</v>
      </c>
      <c r="Q159" s="223">
        <v>0.0025000000000000001</v>
      </c>
      <c r="R159" s="223">
        <f>Q159*H159</f>
        <v>0.0050000000000000001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216</v>
      </c>
      <c r="AT159" s="225" t="s">
        <v>342</v>
      </c>
      <c r="AU159" s="225" t="s">
        <v>86</v>
      </c>
      <c r="AY159" s="19" t="s">
        <v>140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84</v>
      </c>
      <c r="BK159" s="226">
        <f>ROUND(I159*H159,2)</f>
        <v>0</v>
      </c>
      <c r="BL159" s="19" t="s">
        <v>171</v>
      </c>
      <c r="BM159" s="225" t="s">
        <v>444</v>
      </c>
    </row>
    <row r="160" s="13" customFormat="1">
      <c r="A160" s="13"/>
      <c r="B160" s="234"/>
      <c r="C160" s="235"/>
      <c r="D160" s="232" t="s">
        <v>183</v>
      </c>
      <c r="E160" s="236" t="s">
        <v>19</v>
      </c>
      <c r="F160" s="237" t="s">
        <v>445</v>
      </c>
      <c r="G160" s="235"/>
      <c r="H160" s="238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183</v>
      </c>
      <c r="AU160" s="244" t="s">
        <v>86</v>
      </c>
      <c r="AV160" s="13" t="s">
        <v>86</v>
      </c>
      <c r="AW160" s="13" t="s">
        <v>37</v>
      </c>
      <c r="AX160" s="13" t="s">
        <v>76</v>
      </c>
      <c r="AY160" s="244" t="s">
        <v>140</v>
      </c>
    </row>
    <row r="161" s="13" customFormat="1">
      <c r="A161" s="13"/>
      <c r="B161" s="234"/>
      <c r="C161" s="235"/>
      <c r="D161" s="232" t="s">
        <v>183</v>
      </c>
      <c r="E161" s="236" t="s">
        <v>19</v>
      </c>
      <c r="F161" s="237" t="s">
        <v>446</v>
      </c>
      <c r="G161" s="235"/>
      <c r="H161" s="238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183</v>
      </c>
      <c r="AU161" s="244" t="s">
        <v>86</v>
      </c>
      <c r="AV161" s="13" t="s">
        <v>86</v>
      </c>
      <c r="AW161" s="13" t="s">
        <v>37</v>
      </c>
      <c r="AX161" s="13" t="s">
        <v>76</v>
      </c>
      <c r="AY161" s="244" t="s">
        <v>140</v>
      </c>
    </row>
    <row r="162" s="15" customFormat="1">
      <c r="A162" s="15"/>
      <c r="B162" s="258"/>
      <c r="C162" s="259"/>
      <c r="D162" s="232" t="s">
        <v>183</v>
      </c>
      <c r="E162" s="260" t="s">
        <v>19</v>
      </c>
      <c r="F162" s="261" t="s">
        <v>324</v>
      </c>
      <c r="G162" s="259"/>
      <c r="H162" s="262">
        <v>2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8" t="s">
        <v>183</v>
      </c>
      <c r="AU162" s="268" t="s">
        <v>86</v>
      </c>
      <c r="AV162" s="15" t="s">
        <v>171</v>
      </c>
      <c r="AW162" s="15" t="s">
        <v>37</v>
      </c>
      <c r="AX162" s="15" t="s">
        <v>84</v>
      </c>
      <c r="AY162" s="268" t="s">
        <v>140</v>
      </c>
    </row>
    <row r="163" s="2" customFormat="1" ht="21.75" customHeight="1">
      <c r="A163" s="40"/>
      <c r="B163" s="41"/>
      <c r="C163" s="269" t="s">
        <v>447</v>
      </c>
      <c r="D163" s="269" t="s">
        <v>342</v>
      </c>
      <c r="E163" s="270" t="s">
        <v>448</v>
      </c>
      <c r="F163" s="271" t="s">
        <v>449</v>
      </c>
      <c r="G163" s="272" t="s">
        <v>427</v>
      </c>
      <c r="H163" s="273">
        <v>1</v>
      </c>
      <c r="I163" s="274"/>
      <c r="J163" s="275">
        <f>ROUND(I163*H163,2)</f>
        <v>0</v>
      </c>
      <c r="K163" s="271" t="s">
        <v>147</v>
      </c>
      <c r="L163" s="276"/>
      <c r="M163" s="277" t="s">
        <v>19</v>
      </c>
      <c r="N163" s="278" t="s">
        <v>47</v>
      </c>
      <c r="O163" s="86"/>
      <c r="P163" s="223">
        <f>O163*H163</f>
        <v>0</v>
      </c>
      <c r="Q163" s="223">
        <v>0.00050000000000000001</v>
      </c>
      <c r="R163" s="223">
        <f>Q163*H163</f>
        <v>0.00050000000000000001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216</v>
      </c>
      <c r="AT163" s="225" t="s">
        <v>342</v>
      </c>
      <c r="AU163" s="225" t="s">
        <v>86</v>
      </c>
      <c r="AY163" s="19" t="s">
        <v>140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84</v>
      </c>
      <c r="BK163" s="226">
        <f>ROUND(I163*H163,2)</f>
        <v>0</v>
      </c>
      <c r="BL163" s="19" t="s">
        <v>171</v>
      </c>
      <c r="BM163" s="225" t="s">
        <v>450</v>
      </c>
    </row>
    <row r="164" s="13" customFormat="1">
      <c r="A164" s="13"/>
      <c r="B164" s="234"/>
      <c r="C164" s="235"/>
      <c r="D164" s="232" t="s">
        <v>183</v>
      </c>
      <c r="E164" s="236" t="s">
        <v>19</v>
      </c>
      <c r="F164" s="237" t="s">
        <v>451</v>
      </c>
      <c r="G164" s="235"/>
      <c r="H164" s="238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183</v>
      </c>
      <c r="AU164" s="244" t="s">
        <v>86</v>
      </c>
      <c r="AV164" s="13" t="s">
        <v>86</v>
      </c>
      <c r="AW164" s="13" t="s">
        <v>37</v>
      </c>
      <c r="AX164" s="13" t="s">
        <v>84</v>
      </c>
      <c r="AY164" s="244" t="s">
        <v>140</v>
      </c>
    </row>
    <row r="165" s="2" customFormat="1" ht="24.15" customHeight="1">
      <c r="A165" s="40"/>
      <c r="B165" s="41"/>
      <c r="C165" s="214" t="s">
        <v>452</v>
      </c>
      <c r="D165" s="214" t="s">
        <v>143</v>
      </c>
      <c r="E165" s="215" t="s">
        <v>453</v>
      </c>
      <c r="F165" s="216" t="s">
        <v>454</v>
      </c>
      <c r="G165" s="217" t="s">
        <v>427</v>
      </c>
      <c r="H165" s="218">
        <v>2</v>
      </c>
      <c r="I165" s="219"/>
      <c r="J165" s="220">
        <f>ROUND(I165*H165,2)</f>
        <v>0</v>
      </c>
      <c r="K165" s="216" t="s">
        <v>147</v>
      </c>
      <c r="L165" s="46"/>
      <c r="M165" s="221" t="s">
        <v>19</v>
      </c>
      <c r="N165" s="222" t="s">
        <v>47</v>
      </c>
      <c r="O165" s="86"/>
      <c r="P165" s="223">
        <f>O165*H165</f>
        <v>0</v>
      </c>
      <c r="Q165" s="223">
        <v>0.11241</v>
      </c>
      <c r="R165" s="223">
        <f>Q165*H165</f>
        <v>0.22481999999999999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171</v>
      </c>
      <c r="AT165" s="225" t="s">
        <v>143</v>
      </c>
      <c r="AU165" s="225" t="s">
        <v>86</v>
      </c>
      <c r="AY165" s="19" t="s">
        <v>140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84</v>
      </c>
      <c r="BK165" s="226">
        <f>ROUND(I165*H165,2)</f>
        <v>0</v>
      </c>
      <c r="BL165" s="19" t="s">
        <v>171</v>
      </c>
      <c r="BM165" s="225" t="s">
        <v>455</v>
      </c>
    </row>
    <row r="166" s="2" customFormat="1">
      <c r="A166" s="40"/>
      <c r="B166" s="41"/>
      <c r="C166" s="42"/>
      <c r="D166" s="227" t="s">
        <v>150</v>
      </c>
      <c r="E166" s="42"/>
      <c r="F166" s="228" t="s">
        <v>456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150</v>
      </c>
      <c r="AU166" s="19" t="s">
        <v>86</v>
      </c>
    </row>
    <row r="167" s="2" customFormat="1" ht="21.75" customHeight="1">
      <c r="A167" s="40"/>
      <c r="B167" s="41"/>
      <c r="C167" s="269" t="s">
        <v>457</v>
      </c>
      <c r="D167" s="269" t="s">
        <v>342</v>
      </c>
      <c r="E167" s="270" t="s">
        <v>458</v>
      </c>
      <c r="F167" s="271" t="s">
        <v>459</v>
      </c>
      <c r="G167" s="272" t="s">
        <v>427</v>
      </c>
      <c r="H167" s="273">
        <v>2</v>
      </c>
      <c r="I167" s="274"/>
      <c r="J167" s="275">
        <f>ROUND(I167*H167,2)</f>
        <v>0</v>
      </c>
      <c r="K167" s="271" t="s">
        <v>147</v>
      </c>
      <c r="L167" s="276"/>
      <c r="M167" s="277" t="s">
        <v>19</v>
      </c>
      <c r="N167" s="278" t="s">
        <v>47</v>
      </c>
      <c r="O167" s="86"/>
      <c r="P167" s="223">
        <f>O167*H167</f>
        <v>0</v>
      </c>
      <c r="Q167" s="223">
        <v>0.0061000000000000004</v>
      </c>
      <c r="R167" s="223">
        <f>Q167*H167</f>
        <v>0.012200000000000001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216</v>
      </c>
      <c r="AT167" s="225" t="s">
        <v>342</v>
      </c>
      <c r="AU167" s="225" t="s">
        <v>86</v>
      </c>
      <c r="AY167" s="19" t="s">
        <v>140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84</v>
      </c>
      <c r="BK167" s="226">
        <f>ROUND(I167*H167,2)</f>
        <v>0</v>
      </c>
      <c r="BL167" s="19" t="s">
        <v>171</v>
      </c>
      <c r="BM167" s="225" t="s">
        <v>460</v>
      </c>
    </row>
    <row r="168" s="2" customFormat="1" ht="49.05" customHeight="1">
      <c r="A168" s="40"/>
      <c r="B168" s="41"/>
      <c r="C168" s="214" t="s">
        <v>461</v>
      </c>
      <c r="D168" s="214" t="s">
        <v>143</v>
      </c>
      <c r="E168" s="215" t="s">
        <v>462</v>
      </c>
      <c r="F168" s="216" t="s">
        <v>463</v>
      </c>
      <c r="G168" s="217" t="s">
        <v>397</v>
      </c>
      <c r="H168" s="218">
        <v>466</v>
      </c>
      <c r="I168" s="219"/>
      <c r="J168" s="220">
        <f>ROUND(I168*H168,2)</f>
        <v>0</v>
      </c>
      <c r="K168" s="216" t="s">
        <v>147</v>
      </c>
      <c r="L168" s="46"/>
      <c r="M168" s="221" t="s">
        <v>19</v>
      </c>
      <c r="N168" s="222" t="s">
        <v>47</v>
      </c>
      <c r="O168" s="86"/>
      <c r="P168" s="223">
        <f>O168*H168</f>
        <v>0</v>
      </c>
      <c r="Q168" s="223">
        <v>0.1295</v>
      </c>
      <c r="R168" s="223">
        <f>Q168*H168</f>
        <v>60.347000000000001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171</v>
      </c>
      <c r="AT168" s="225" t="s">
        <v>143</v>
      </c>
      <c r="AU168" s="225" t="s">
        <v>86</v>
      </c>
      <c r="AY168" s="19" t="s">
        <v>140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171</v>
      </c>
      <c r="BM168" s="225" t="s">
        <v>464</v>
      </c>
    </row>
    <row r="169" s="2" customFormat="1">
      <c r="A169" s="40"/>
      <c r="B169" s="41"/>
      <c r="C169" s="42"/>
      <c r="D169" s="227" t="s">
        <v>150</v>
      </c>
      <c r="E169" s="42"/>
      <c r="F169" s="228" t="s">
        <v>465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150</v>
      </c>
      <c r="AU169" s="19" t="s">
        <v>86</v>
      </c>
    </row>
    <row r="170" s="2" customFormat="1">
      <c r="A170" s="40"/>
      <c r="B170" s="41"/>
      <c r="C170" s="42"/>
      <c r="D170" s="232" t="s">
        <v>152</v>
      </c>
      <c r="E170" s="42"/>
      <c r="F170" s="233" t="s">
        <v>466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152</v>
      </c>
      <c r="AU170" s="19" t="s">
        <v>86</v>
      </c>
    </row>
    <row r="171" s="2" customFormat="1" ht="16.5" customHeight="1">
      <c r="A171" s="40"/>
      <c r="B171" s="41"/>
      <c r="C171" s="269" t="s">
        <v>467</v>
      </c>
      <c r="D171" s="269" t="s">
        <v>342</v>
      </c>
      <c r="E171" s="270" t="s">
        <v>468</v>
      </c>
      <c r="F171" s="271" t="s">
        <v>469</v>
      </c>
      <c r="G171" s="272" t="s">
        <v>397</v>
      </c>
      <c r="H171" s="273">
        <v>475.31999999999999</v>
      </c>
      <c r="I171" s="274"/>
      <c r="J171" s="275">
        <f>ROUND(I171*H171,2)</f>
        <v>0</v>
      </c>
      <c r="K171" s="271" t="s">
        <v>147</v>
      </c>
      <c r="L171" s="276"/>
      <c r="M171" s="277" t="s">
        <v>19</v>
      </c>
      <c r="N171" s="278" t="s">
        <v>47</v>
      </c>
      <c r="O171" s="86"/>
      <c r="P171" s="223">
        <f>O171*H171</f>
        <v>0</v>
      </c>
      <c r="Q171" s="223">
        <v>0.045999999999999999</v>
      </c>
      <c r="R171" s="223">
        <f>Q171*H171</f>
        <v>21.864719999999998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216</v>
      </c>
      <c r="AT171" s="225" t="s">
        <v>342</v>
      </c>
      <c r="AU171" s="225" t="s">
        <v>86</v>
      </c>
      <c r="AY171" s="19" t="s">
        <v>140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84</v>
      </c>
      <c r="BK171" s="226">
        <f>ROUND(I171*H171,2)</f>
        <v>0</v>
      </c>
      <c r="BL171" s="19" t="s">
        <v>171</v>
      </c>
      <c r="BM171" s="225" t="s">
        <v>470</v>
      </c>
    </row>
    <row r="172" s="13" customFormat="1">
      <c r="A172" s="13"/>
      <c r="B172" s="234"/>
      <c r="C172" s="235"/>
      <c r="D172" s="232" t="s">
        <v>183</v>
      </c>
      <c r="E172" s="235"/>
      <c r="F172" s="237" t="s">
        <v>471</v>
      </c>
      <c r="G172" s="235"/>
      <c r="H172" s="238">
        <v>475.31999999999999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183</v>
      </c>
      <c r="AU172" s="244" t="s">
        <v>86</v>
      </c>
      <c r="AV172" s="13" t="s">
        <v>86</v>
      </c>
      <c r="AW172" s="13" t="s">
        <v>4</v>
      </c>
      <c r="AX172" s="13" t="s">
        <v>84</v>
      </c>
      <c r="AY172" s="244" t="s">
        <v>140</v>
      </c>
    </row>
    <row r="173" s="2" customFormat="1" ht="24.15" customHeight="1">
      <c r="A173" s="40"/>
      <c r="B173" s="41"/>
      <c r="C173" s="214" t="s">
        <v>472</v>
      </c>
      <c r="D173" s="214" t="s">
        <v>143</v>
      </c>
      <c r="E173" s="215" t="s">
        <v>473</v>
      </c>
      <c r="F173" s="216" t="s">
        <v>474</v>
      </c>
      <c r="G173" s="217" t="s">
        <v>357</v>
      </c>
      <c r="H173" s="218">
        <v>920</v>
      </c>
      <c r="I173" s="219"/>
      <c r="J173" s="220">
        <f>ROUND(I173*H173,2)</f>
        <v>0</v>
      </c>
      <c r="K173" s="216" t="s">
        <v>19</v>
      </c>
      <c r="L173" s="46"/>
      <c r="M173" s="221" t="s">
        <v>19</v>
      </c>
      <c r="N173" s="222" t="s">
        <v>47</v>
      </c>
      <c r="O173" s="86"/>
      <c r="P173" s="223">
        <f>O173*H173</f>
        <v>0</v>
      </c>
      <c r="Q173" s="223">
        <v>0.00036999999999999999</v>
      </c>
      <c r="R173" s="223">
        <f>Q173*H173</f>
        <v>0.34039999999999998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171</v>
      </c>
      <c r="AT173" s="225" t="s">
        <v>143</v>
      </c>
      <c r="AU173" s="225" t="s">
        <v>86</v>
      </c>
      <c r="AY173" s="19" t="s">
        <v>140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84</v>
      </c>
      <c r="BK173" s="226">
        <f>ROUND(I173*H173,2)</f>
        <v>0</v>
      </c>
      <c r="BL173" s="19" t="s">
        <v>171</v>
      </c>
      <c r="BM173" s="225" t="s">
        <v>475</v>
      </c>
    </row>
    <row r="174" s="2" customFormat="1">
      <c r="A174" s="40"/>
      <c r="B174" s="41"/>
      <c r="C174" s="42"/>
      <c r="D174" s="232" t="s">
        <v>152</v>
      </c>
      <c r="E174" s="42"/>
      <c r="F174" s="233" t="s">
        <v>476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152</v>
      </c>
      <c r="AU174" s="19" t="s">
        <v>86</v>
      </c>
    </row>
    <row r="175" s="2" customFormat="1" ht="37.8" customHeight="1">
      <c r="A175" s="40"/>
      <c r="B175" s="41"/>
      <c r="C175" s="214" t="s">
        <v>477</v>
      </c>
      <c r="D175" s="214" t="s">
        <v>143</v>
      </c>
      <c r="E175" s="215" t="s">
        <v>478</v>
      </c>
      <c r="F175" s="216" t="s">
        <v>479</v>
      </c>
      <c r="G175" s="217" t="s">
        <v>357</v>
      </c>
      <c r="H175" s="218">
        <v>920</v>
      </c>
      <c r="I175" s="219"/>
      <c r="J175" s="220">
        <f>ROUND(I175*H175,2)</f>
        <v>0</v>
      </c>
      <c r="K175" s="216" t="s">
        <v>147</v>
      </c>
      <c r="L175" s="46"/>
      <c r="M175" s="221" t="s">
        <v>19</v>
      </c>
      <c r="N175" s="222" t="s">
        <v>47</v>
      </c>
      <c r="O175" s="86"/>
      <c r="P175" s="223">
        <f>O175*H175</f>
        <v>0</v>
      </c>
      <c r="Q175" s="223">
        <v>0.00036000000000000002</v>
      </c>
      <c r="R175" s="223">
        <f>Q175*H175</f>
        <v>0.33119999999999999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171</v>
      </c>
      <c r="AT175" s="225" t="s">
        <v>143</v>
      </c>
      <c r="AU175" s="225" t="s">
        <v>86</v>
      </c>
      <c r="AY175" s="19" t="s">
        <v>140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84</v>
      </c>
      <c r="BK175" s="226">
        <f>ROUND(I175*H175,2)</f>
        <v>0</v>
      </c>
      <c r="BL175" s="19" t="s">
        <v>171</v>
      </c>
      <c r="BM175" s="225" t="s">
        <v>480</v>
      </c>
    </row>
    <row r="176" s="2" customFormat="1">
      <c r="A176" s="40"/>
      <c r="B176" s="41"/>
      <c r="C176" s="42"/>
      <c r="D176" s="227" t="s">
        <v>150</v>
      </c>
      <c r="E176" s="42"/>
      <c r="F176" s="228" t="s">
        <v>481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150</v>
      </c>
      <c r="AU176" s="19" t="s">
        <v>86</v>
      </c>
    </row>
    <row r="177" s="2" customFormat="1">
      <c r="A177" s="40"/>
      <c r="B177" s="41"/>
      <c r="C177" s="42"/>
      <c r="D177" s="232" t="s">
        <v>152</v>
      </c>
      <c r="E177" s="42"/>
      <c r="F177" s="233" t="s">
        <v>482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152</v>
      </c>
      <c r="AU177" s="19" t="s">
        <v>86</v>
      </c>
    </row>
    <row r="178" s="2" customFormat="1" ht="62.7" customHeight="1">
      <c r="A178" s="40"/>
      <c r="B178" s="41"/>
      <c r="C178" s="214" t="s">
        <v>483</v>
      </c>
      <c r="D178" s="214" t="s">
        <v>143</v>
      </c>
      <c r="E178" s="215" t="s">
        <v>484</v>
      </c>
      <c r="F178" s="216" t="s">
        <v>485</v>
      </c>
      <c r="G178" s="217" t="s">
        <v>397</v>
      </c>
      <c r="H178" s="218">
        <v>3</v>
      </c>
      <c r="I178" s="219"/>
      <c r="J178" s="220">
        <f>ROUND(I178*H178,2)</f>
        <v>0</v>
      </c>
      <c r="K178" s="216" t="s">
        <v>147</v>
      </c>
      <c r="L178" s="46"/>
      <c r="M178" s="221" t="s">
        <v>19</v>
      </c>
      <c r="N178" s="222" t="s">
        <v>47</v>
      </c>
      <c r="O178" s="86"/>
      <c r="P178" s="223">
        <f>O178*H178</f>
        <v>0</v>
      </c>
      <c r="Q178" s="223">
        <v>0.00060999999999999997</v>
      </c>
      <c r="R178" s="223">
        <f>Q178*H178</f>
        <v>0.00183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171</v>
      </c>
      <c r="AT178" s="225" t="s">
        <v>143</v>
      </c>
      <c r="AU178" s="225" t="s">
        <v>86</v>
      </c>
      <c r="AY178" s="19" t="s">
        <v>140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84</v>
      </c>
      <c r="BK178" s="226">
        <f>ROUND(I178*H178,2)</f>
        <v>0</v>
      </c>
      <c r="BL178" s="19" t="s">
        <v>171</v>
      </c>
      <c r="BM178" s="225" t="s">
        <v>486</v>
      </c>
    </row>
    <row r="179" s="2" customFormat="1">
      <c r="A179" s="40"/>
      <c r="B179" s="41"/>
      <c r="C179" s="42"/>
      <c r="D179" s="227" t="s">
        <v>150</v>
      </c>
      <c r="E179" s="42"/>
      <c r="F179" s="228" t="s">
        <v>487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150</v>
      </c>
      <c r="AU179" s="19" t="s">
        <v>86</v>
      </c>
    </row>
    <row r="180" s="2" customFormat="1" ht="24.15" customHeight="1">
      <c r="A180" s="40"/>
      <c r="B180" s="41"/>
      <c r="C180" s="214" t="s">
        <v>488</v>
      </c>
      <c r="D180" s="214" t="s">
        <v>143</v>
      </c>
      <c r="E180" s="215" t="s">
        <v>489</v>
      </c>
      <c r="F180" s="216" t="s">
        <v>490</v>
      </c>
      <c r="G180" s="217" t="s">
        <v>397</v>
      </c>
      <c r="H180" s="218">
        <v>3</v>
      </c>
      <c r="I180" s="219"/>
      <c r="J180" s="220">
        <f>ROUND(I180*H180,2)</f>
        <v>0</v>
      </c>
      <c r="K180" s="216" t="s">
        <v>147</v>
      </c>
      <c r="L180" s="46"/>
      <c r="M180" s="221" t="s">
        <v>19</v>
      </c>
      <c r="N180" s="222" t="s">
        <v>47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171</v>
      </c>
      <c r="AT180" s="225" t="s">
        <v>143</v>
      </c>
      <c r="AU180" s="225" t="s">
        <v>86</v>
      </c>
      <c r="AY180" s="19" t="s">
        <v>140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84</v>
      </c>
      <c r="BK180" s="226">
        <f>ROUND(I180*H180,2)</f>
        <v>0</v>
      </c>
      <c r="BL180" s="19" t="s">
        <v>171</v>
      </c>
      <c r="BM180" s="225" t="s">
        <v>491</v>
      </c>
    </row>
    <row r="181" s="2" customFormat="1">
      <c r="A181" s="40"/>
      <c r="B181" s="41"/>
      <c r="C181" s="42"/>
      <c r="D181" s="227" t="s">
        <v>150</v>
      </c>
      <c r="E181" s="42"/>
      <c r="F181" s="228" t="s">
        <v>492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150</v>
      </c>
      <c r="AU181" s="19" t="s">
        <v>86</v>
      </c>
    </row>
    <row r="182" s="2" customFormat="1" ht="33" customHeight="1">
      <c r="A182" s="40"/>
      <c r="B182" s="41"/>
      <c r="C182" s="214" t="s">
        <v>493</v>
      </c>
      <c r="D182" s="214" t="s">
        <v>143</v>
      </c>
      <c r="E182" s="215" t="s">
        <v>494</v>
      </c>
      <c r="F182" s="216" t="s">
        <v>495</v>
      </c>
      <c r="G182" s="217" t="s">
        <v>427</v>
      </c>
      <c r="H182" s="218">
        <v>38</v>
      </c>
      <c r="I182" s="219"/>
      <c r="J182" s="220">
        <f>ROUND(I182*H182,2)</f>
        <v>0</v>
      </c>
      <c r="K182" s="216" t="s">
        <v>147</v>
      </c>
      <c r="L182" s="46"/>
      <c r="M182" s="221" t="s">
        <v>19</v>
      </c>
      <c r="N182" s="222" t="s">
        <v>47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0.16800000000000001</v>
      </c>
      <c r="T182" s="224">
        <f>S182*H182</f>
        <v>6.3840000000000003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171</v>
      </c>
      <c r="AT182" s="225" t="s">
        <v>143</v>
      </c>
      <c r="AU182" s="225" t="s">
        <v>86</v>
      </c>
      <c r="AY182" s="19" t="s">
        <v>140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84</v>
      </c>
      <c r="BK182" s="226">
        <f>ROUND(I182*H182,2)</f>
        <v>0</v>
      </c>
      <c r="BL182" s="19" t="s">
        <v>171</v>
      </c>
      <c r="BM182" s="225" t="s">
        <v>496</v>
      </c>
    </row>
    <row r="183" s="2" customFormat="1">
      <c r="A183" s="40"/>
      <c r="B183" s="41"/>
      <c r="C183" s="42"/>
      <c r="D183" s="227" t="s">
        <v>150</v>
      </c>
      <c r="E183" s="42"/>
      <c r="F183" s="228" t="s">
        <v>497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150</v>
      </c>
      <c r="AU183" s="19" t="s">
        <v>86</v>
      </c>
    </row>
    <row r="184" s="2" customFormat="1" ht="24.15" customHeight="1">
      <c r="A184" s="40"/>
      <c r="B184" s="41"/>
      <c r="C184" s="214" t="s">
        <v>498</v>
      </c>
      <c r="D184" s="214" t="s">
        <v>143</v>
      </c>
      <c r="E184" s="215" t="s">
        <v>499</v>
      </c>
      <c r="F184" s="216" t="s">
        <v>500</v>
      </c>
      <c r="G184" s="217" t="s">
        <v>397</v>
      </c>
      <c r="H184" s="218">
        <v>95</v>
      </c>
      <c r="I184" s="219"/>
      <c r="J184" s="220">
        <f>ROUND(I184*H184,2)</f>
        <v>0</v>
      </c>
      <c r="K184" s="216" t="s">
        <v>147</v>
      </c>
      <c r="L184" s="46"/>
      <c r="M184" s="221" t="s">
        <v>19</v>
      </c>
      <c r="N184" s="222" t="s">
        <v>47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0.00198</v>
      </c>
      <c r="T184" s="224">
        <f>S184*H184</f>
        <v>0.18809999999999999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171</v>
      </c>
      <c r="AT184" s="225" t="s">
        <v>143</v>
      </c>
      <c r="AU184" s="225" t="s">
        <v>86</v>
      </c>
      <c r="AY184" s="19" t="s">
        <v>140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84</v>
      </c>
      <c r="BK184" s="226">
        <f>ROUND(I184*H184,2)</f>
        <v>0</v>
      </c>
      <c r="BL184" s="19" t="s">
        <v>171</v>
      </c>
      <c r="BM184" s="225" t="s">
        <v>501</v>
      </c>
    </row>
    <row r="185" s="2" customFormat="1">
      <c r="A185" s="40"/>
      <c r="B185" s="41"/>
      <c r="C185" s="42"/>
      <c r="D185" s="227" t="s">
        <v>150</v>
      </c>
      <c r="E185" s="42"/>
      <c r="F185" s="228" t="s">
        <v>502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86</v>
      </c>
    </row>
    <row r="186" s="12" customFormat="1" ht="22.8" customHeight="1">
      <c r="A186" s="12"/>
      <c r="B186" s="198"/>
      <c r="C186" s="199"/>
      <c r="D186" s="200" t="s">
        <v>75</v>
      </c>
      <c r="E186" s="212" t="s">
        <v>503</v>
      </c>
      <c r="F186" s="212" t="s">
        <v>504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SUM(P187:P193)</f>
        <v>0</v>
      </c>
      <c r="Q186" s="206"/>
      <c r="R186" s="207">
        <f>SUM(R187:R193)</f>
        <v>0</v>
      </c>
      <c r="S186" s="206"/>
      <c r="T186" s="208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84</v>
      </c>
      <c r="AT186" s="210" t="s">
        <v>75</v>
      </c>
      <c r="AU186" s="210" t="s">
        <v>84</v>
      </c>
      <c r="AY186" s="209" t="s">
        <v>140</v>
      </c>
      <c r="BK186" s="211">
        <f>SUM(BK187:BK193)</f>
        <v>0</v>
      </c>
    </row>
    <row r="187" s="2" customFormat="1" ht="33" customHeight="1">
      <c r="A187" s="40"/>
      <c r="B187" s="41"/>
      <c r="C187" s="214" t="s">
        <v>505</v>
      </c>
      <c r="D187" s="214" t="s">
        <v>143</v>
      </c>
      <c r="E187" s="215" t="s">
        <v>506</v>
      </c>
      <c r="F187" s="216" t="s">
        <v>507</v>
      </c>
      <c r="G187" s="217" t="s">
        <v>334</v>
      </c>
      <c r="H187" s="218">
        <v>6.5720000000000001</v>
      </c>
      <c r="I187" s="219"/>
      <c r="J187" s="220">
        <f>ROUND(I187*H187,2)</f>
        <v>0</v>
      </c>
      <c r="K187" s="216" t="s">
        <v>19</v>
      </c>
      <c r="L187" s="46"/>
      <c r="M187" s="221" t="s">
        <v>19</v>
      </c>
      <c r="N187" s="222" t="s">
        <v>47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171</v>
      </c>
      <c r="AT187" s="225" t="s">
        <v>143</v>
      </c>
      <c r="AU187" s="225" t="s">
        <v>86</v>
      </c>
      <c r="AY187" s="19" t="s">
        <v>140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84</v>
      </c>
      <c r="BK187" s="226">
        <f>ROUND(I187*H187,2)</f>
        <v>0</v>
      </c>
      <c r="BL187" s="19" t="s">
        <v>171</v>
      </c>
      <c r="BM187" s="225" t="s">
        <v>508</v>
      </c>
    </row>
    <row r="188" s="13" customFormat="1">
      <c r="A188" s="13"/>
      <c r="B188" s="234"/>
      <c r="C188" s="235"/>
      <c r="D188" s="232" t="s">
        <v>183</v>
      </c>
      <c r="E188" s="236" t="s">
        <v>19</v>
      </c>
      <c r="F188" s="237" t="s">
        <v>509</v>
      </c>
      <c r="G188" s="235"/>
      <c r="H188" s="238">
        <v>6.3840000000000003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183</v>
      </c>
      <c r="AU188" s="244" t="s">
        <v>86</v>
      </c>
      <c r="AV188" s="13" t="s">
        <v>86</v>
      </c>
      <c r="AW188" s="13" t="s">
        <v>37</v>
      </c>
      <c r="AX188" s="13" t="s">
        <v>76</v>
      </c>
      <c r="AY188" s="244" t="s">
        <v>140</v>
      </c>
    </row>
    <row r="189" s="13" customFormat="1">
      <c r="A189" s="13"/>
      <c r="B189" s="234"/>
      <c r="C189" s="235"/>
      <c r="D189" s="232" t="s">
        <v>183</v>
      </c>
      <c r="E189" s="236" t="s">
        <v>19</v>
      </c>
      <c r="F189" s="237" t="s">
        <v>510</v>
      </c>
      <c r="G189" s="235"/>
      <c r="H189" s="238">
        <v>0.188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183</v>
      </c>
      <c r="AU189" s="244" t="s">
        <v>86</v>
      </c>
      <c r="AV189" s="13" t="s">
        <v>86</v>
      </c>
      <c r="AW189" s="13" t="s">
        <v>37</v>
      </c>
      <c r="AX189" s="13" t="s">
        <v>76</v>
      </c>
      <c r="AY189" s="244" t="s">
        <v>140</v>
      </c>
    </row>
    <row r="190" s="15" customFormat="1">
      <c r="A190" s="15"/>
      <c r="B190" s="258"/>
      <c r="C190" s="259"/>
      <c r="D190" s="232" t="s">
        <v>183</v>
      </c>
      <c r="E190" s="260" t="s">
        <v>19</v>
      </c>
      <c r="F190" s="261" t="s">
        <v>324</v>
      </c>
      <c r="G190" s="259"/>
      <c r="H190" s="262">
        <v>6.5720000000000001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8" t="s">
        <v>183</v>
      </c>
      <c r="AU190" s="268" t="s">
        <v>86</v>
      </c>
      <c r="AV190" s="15" t="s">
        <v>171</v>
      </c>
      <c r="AW190" s="15" t="s">
        <v>37</v>
      </c>
      <c r="AX190" s="15" t="s">
        <v>84</v>
      </c>
      <c r="AY190" s="268" t="s">
        <v>140</v>
      </c>
    </row>
    <row r="191" s="2" customFormat="1" ht="44.25" customHeight="1">
      <c r="A191" s="40"/>
      <c r="B191" s="41"/>
      <c r="C191" s="214" t="s">
        <v>511</v>
      </c>
      <c r="D191" s="214" t="s">
        <v>143</v>
      </c>
      <c r="E191" s="215" t="s">
        <v>512</v>
      </c>
      <c r="F191" s="216" t="s">
        <v>513</v>
      </c>
      <c r="G191" s="217" t="s">
        <v>334</v>
      </c>
      <c r="H191" s="218">
        <v>6.3840000000000003</v>
      </c>
      <c r="I191" s="219"/>
      <c r="J191" s="220">
        <f>ROUND(I191*H191,2)</f>
        <v>0</v>
      </c>
      <c r="K191" s="216" t="s">
        <v>147</v>
      </c>
      <c r="L191" s="46"/>
      <c r="M191" s="221" t="s">
        <v>19</v>
      </c>
      <c r="N191" s="222" t="s">
        <v>47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171</v>
      </c>
      <c r="AT191" s="225" t="s">
        <v>143</v>
      </c>
      <c r="AU191" s="225" t="s">
        <v>86</v>
      </c>
      <c r="AY191" s="19" t="s">
        <v>140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84</v>
      </c>
      <c r="BK191" s="226">
        <f>ROUND(I191*H191,2)</f>
        <v>0</v>
      </c>
      <c r="BL191" s="19" t="s">
        <v>171</v>
      </c>
      <c r="BM191" s="225" t="s">
        <v>514</v>
      </c>
    </row>
    <row r="192" s="2" customFormat="1">
      <c r="A192" s="40"/>
      <c r="B192" s="41"/>
      <c r="C192" s="42"/>
      <c r="D192" s="227" t="s">
        <v>150</v>
      </c>
      <c r="E192" s="42"/>
      <c r="F192" s="228" t="s">
        <v>515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150</v>
      </c>
      <c r="AU192" s="19" t="s">
        <v>86</v>
      </c>
    </row>
    <row r="193" s="13" customFormat="1">
      <c r="A193" s="13"/>
      <c r="B193" s="234"/>
      <c r="C193" s="235"/>
      <c r="D193" s="232" t="s">
        <v>183</v>
      </c>
      <c r="E193" s="236" t="s">
        <v>19</v>
      </c>
      <c r="F193" s="237" t="s">
        <v>509</v>
      </c>
      <c r="G193" s="235"/>
      <c r="H193" s="238">
        <v>6.3840000000000003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183</v>
      </c>
      <c r="AU193" s="244" t="s">
        <v>86</v>
      </c>
      <c r="AV193" s="13" t="s">
        <v>86</v>
      </c>
      <c r="AW193" s="13" t="s">
        <v>37</v>
      </c>
      <c r="AX193" s="13" t="s">
        <v>84</v>
      </c>
      <c r="AY193" s="244" t="s">
        <v>140</v>
      </c>
    </row>
    <row r="194" s="12" customFormat="1" ht="22.8" customHeight="1">
      <c r="A194" s="12"/>
      <c r="B194" s="198"/>
      <c r="C194" s="199"/>
      <c r="D194" s="200" t="s">
        <v>75</v>
      </c>
      <c r="E194" s="212" t="s">
        <v>516</v>
      </c>
      <c r="F194" s="212" t="s">
        <v>517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SUM(P195:P196)</f>
        <v>0</v>
      </c>
      <c r="Q194" s="206"/>
      <c r="R194" s="207">
        <f>SUM(R195:R196)</f>
        <v>0</v>
      </c>
      <c r="S194" s="206"/>
      <c r="T194" s="208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84</v>
      </c>
      <c r="AT194" s="210" t="s">
        <v>75</v>
      </c>
      <c r="AU194" s="210" t="s">
        <v>84</v>
      </c>
      <c r="AY194" s="209" t="s">
        <v>140</v>
      </c>
      <c r="BK194" s="211">
        <f>SUM(BK195:BK196)</f>
        <v>0</v>
      </c>
    </row>
    <row r="195" s="2" customFormat="1" ht="44.25" customHeight="1">
      <c r="A195" s="40"/>
      <c r="B195" s="41"/>
      <c r="C195" s="214" t="s">
        <v>518</v>
      </c>
      <c r="D195" s="214" t="s">
        <v>143</v>
      </c>
      <c r="E195" s="215" t="s">
        <v>519</v>
      </c>
      <c r="F195" s="216" t="s">
        <v>520</v>
      </c>
      <c r="G195" s="217" t="s">
        <v>334</v>
      </c>
      <c r="H195" s="218">
        <v>1361.4269999999999</v>
      </c>
      <c r="I195" s="219"/>
      <c r="J195" s="220">
        <f>ROUND(I195*H195,2)</f>
        <v>0</v>
      </c>
      <c r="K195" s="216" t="s">
        <v>147</v>
      </c>
      <c r="L195" s="46"/>
      <c r="M195" s="221" t="s">
        <v>19</v>
      </c>
      <c r="N195" s="222" t="s">
        <v>47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171</v>
      </c>
      <c r="AT195" s="225" t="s">
        <v>143</v>
      </c>
      <c r="AU195" s="225" t="s">
        <v>86</v>
      </c>
      <c r="AY195" s="19" t="s">
        <v>140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84</v>
      </c>
      <c r="BK195" s="226">
        <f>ROUND(I195*H195,2)</f>
        <v>0</v>
      </c>
      <c r="BL195" s="19" t="s">
        <v>171</v>
      </c>
      <c r="BM195" s="225" t="s">
        <v>521</v>
      </c>
    </row>
    <row r="196" s="2" customFormat="1">
      <c r="A196" s="40"/>
      <c r="B196" s="41"/>
      <c r="C196" s="42"/>
      <c r="D196" s="227" t="s">
        <v>150</v>
      </c>
      <c r="E196" s="42"/>
      <c r="F196" s="228" t="s">
        <v>522</v>
      </c>
      <c r="G196" s="42"/>
      <c r="H196" s="42"/>
      <c r="I196" s="229"/>
      <c r="J196" s="42"/>
      <c r="K196" s="42"/>
      <c r="L196" s="46"/>
      <c r="M196" s="279"/>
      <c r="N196" s="280"/>
      <c r="O196" s="281"/>
      <c r="P196" s="281"/>
      <c r="Q196" s="281"/>
      <c r="R196" s="281"/>
      <c r="S196" s="281"/>
      <c r="T196" s="282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150</v>
      </c>
      <c r="AU196" s="19" t="s">
        <v>86</v>
      </c>
    </row>
    <row r="197" s="2" customFormat="1" ht="6.96" customHeight="1">
      <c r="A197" s="40"/>
      <c r="B197" s="61"/>
      <c r="C197" s="62"/>
      <c r="D197" s="62"/>
      <c r="E197" s="62"/>
      <c r="F197" s="62"/>
      <c r="G197" s="62"/>
      <c r="H197" s="62"/>
      <c r="I197" s="62"/>
      <c r="J197" s="62"/>
      <c r="K197" s="62"/>
      <c r="L197" s="46"/>
      <c r="M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</row>
  </sheetData>
  <sheetProtection sheet="1" autoFilter="0" formatColumns="0" formatRows="0" objects="1" scenarios="1" spinCount="100000" saltValue="ElEv3ZVgMvPlB7KUU39e+utAuWuC82VHRN3BHcPqugzyXMBkq57SxKQOzyM/gfLrt5F11qDlgnGZLxv9iBiY2A==" hashValue="3+ARn7wo7s1Mk1tK0E10hlTh2hR1K7jHVG1ZqUS/knuoGXp4Dwfl/j1q49BhJ3og59xR370s8v2cmNrrQMDDfA==" algorithmName="SHA-512" password="CC35"/>
  <autoFilter ref="C92:K1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2/122351105"/>
    <hyperlink ref="F104" r:id="rId2" display="https://podminky.urs.cz/item/CS_URS_2023_02/171251201"/>
    <hyperlink ref="F106" r:id="rId3" display="https://podminky.urs.cz/item/CS_URS_2023_02/171201231"/>
    <hyperlink ref="F109" r:id="rId4" display="https://podminky.urs.cz/item/CS_URS_2023_02/171152101"/>
    <hyperlink ref="F113" r:id="rId5" display="https://podminky.urs.cz/item/CS_URS_2023_02/171152111"/>
    <hyperlink ref="F117" r:id="rId6" display="https://podminky.urs.cz/item/CS_URS_2023_02/181152302"/>
    <hyperlink ref="F119" r:id="rId7" display="https://podminky.urs.cz/item/CS_URS_2023_02/182111111"/>
    <hyperlink ref="F123" r:id="rId8" display="https://podminky.urs.cz/item/CS_URS_2023_02/182151112"/>
    <hyperlink ref="F125" r:id="rId9" display="https://podminky.urs.cz/item/CS_URS_2023_02/181111123"/>
    <hyperlink ref="F127" r:id="rId10" display="https://podminky.urs.cz/item/CS_URS_2023_02/181411133"/>
    <hyperlink ref="F132" r:id="rId11" display="https://podminky.urs.cz/item/CS_URS_2023_02/211971121"/>
    <hyperlink ref="F137" r:id="rId12" display="https://podminky.urs.cz/item/CS_URS_2023_02/212752402"/>
    <hyperlink ref="F140" r:id="rId13" display="https://podminky.urs.cz/item/CS_URS_2023_02/564851111"/>
    <hyperlink ref="F143" r:id="rId14" display="https://podminky.urs.cz/item/CS_URS_2023_02/565135111"/>
    <hyperlink ref="F146" r:id="rId15" display="https://podminky.urs.cz/item/CS_URS_2023_02/573111115"/>
    <hyperlink ref="F148" r:id="rId16" display="https://podminky.urs.cz/item/CS_URS_2023_02/573211112"/>
    <hyperlink ref="F150" r:id="rId17" display="https://podminky.urs.cz/item/CS_URS_2023_02/577134111"/>
    <hyperlink ref="F153" r:id="rId18" display="https://podminky.urs.cz/item/CS_URS_2023_02/899132121"/>
    <hyperlink ref="F158" r:id="rId19" display="https://podminky.urs.cz/item/CS_URS_2023_02/914111111"/>
    <hyperlink ref="F166" r:id="rId20" display="https://podminky.urs.cz/item/CS_URS_2023_02/914511112"/>
    <hyperlink ref="F169" r:id="rId21" display="https://podminky.urs.cz/item/CS_URS_2023_02/916231213"/>
    <hyperlink ref="F176" r:id="rId22" display="https://podminky.urs.cz/item/CS_URS_2023_02/919726202"/>
    <hyperlink ref="F179" r:id="rId23" display="https://podminky.urs.cz/item/CS_URS_2023_02/919732211"/>
    <hyperlink ref="F181" r:id="rId24" display="https://podminky.urs.cz/item/CS_URS_2023_02/919735112"/>
    <hyperlink ref="F183" r:id="rId25" display="https://podminky.urs.cz/item/CS_URS_2023_02/966052121"/>
    <hyperlink ref="F185" r:id="rId26" display="https://podminky.urs.cz/item/CS_URS_2023_02/966071821"/>
    <hyperlink ref="F192" r:id="rId27" display="https://podminky.urs.cz/item/CS_URS_2023_02/997013602"/>
    <hyperlink ref="F196" r:id="rId28" display="https://podminky.urs.cz/item/CS_URS_2023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110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CYKLOSTEZKA R05 UL. 5.KVĚTNA - HL. NÁDRAŽÍ, JIHLAVA</v>
      </c>
      <c r="F7" s="144"/>
      <c r="G7" s="144"/>
      <c r="H7" s="144"/>
      <c r="L7" s="22"/>
    </row>
    <row r="8" s="1" customFormat="1" ht="12" customHeight="1">
      <c r="B8" s="22"/>
      <c r="D8" s="144" t="s">
        <v>111</v>
      </c>
      <c r="L8" s="22"/>
    </row>
    <row r="9" s="2" customFormat="1" ht="16.5" customHeight="1">
      <c r="A9" s="40"/>
      <c r="B9" s="46"/>
      <c r="C9" s="40"/>
      <c r="D9" s="40"/>
      <c r="E9" s="145" t="s">
        <v>302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303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6"/>
      <c r="C11" s="40"/>
      <c r="D11" s="40"/>
      <c r="E11" s="147" t="s">
        <v>523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23. 10. 2024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ROUND((SUM(BE97:BE321)),  2)</f>
        <v>0</v>
      </c>
      <c r="G35" s="40"/>
      <c r="H35" s="40"/>
      <c r="I35" s="159">
        <v>0.20999999999999999</v>
      </c>
      <c r="J35" s="158">
        <f>ROUND(((SUM(BE97:BE321))*I35),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ROUND((SUM(BF97:BF321)),  2)</f>
        <v>0</v>
      </c>
      <c r="G36" s="40"/>
      <c r="H36" s="40"/>
      <c r="I36" s="159">
        <v>0.14999999999999999</v>
      </c>
      <c r="J36" s="158">
        <f>ROUND(((SUM(BF97:BF321))*I36),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ROUND((SUM(BG97:BG321)),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ROUND((SUM(BH97:BH321)),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ROUND((SUM(BI97:BI321)),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CYKLOSTEZKA R05 UL. 5.KVĚTNA - HL. NÁDRAŽÍ, JIHLAVA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302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303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30" customHeight="1">
      <c r="A54" s="40"/>
      <c r="B54" s="41"/>
      <c r="C54" s="42"/>
      <c r="D54" s="42"/>
      <c r="E54" s="71" t="str">
        <f>E11</f>
        <v>SO 101.2 - CYKLOSTEZKA KM 0.230-0.340 A CYKLOSTEZKA KE GARÁŽÍM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23. 10. 2024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Jihlava</v>
      </c>
      <c r="G58" s="42"/>
      <c r="H58" s="42"/>
      <c r="I58" s="34" t="s">
        <v>33</v>
      </c>
      <c r="J58" s="38" t="str">
        <f>E23</f>
        <v>PROfi Jihlava spol. s 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Zbytovská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6"/>
      <c r="C64" s="177"/>
      <c r="D64" s="178" t="s">
        <v>305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306</v>
      </c>
      <c r="E65" s="184"/>
      <c r="F65" s="184"/>
      <c r="G65" s="184"/>
      <c r="H65" s="184"/>
      <c r="I65" s="184"/>
      <c r="J65" s="185">
        <f>J99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307</v>
      </c>
      <c r="E66" s="184"/>
      <c r="F66" s="184"/>
      <c r="G66" s="184"/>
      <c r="H66" s="184"/>
      <c r="I66" s="184"/>
      <c r="J66" s="185">
        <f>J161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524</v>
      </c>
      <c r="E67" s="184"/>
      <c r="F67" s="184"/>
      <c r="G67" s="184"/>
      <c r="H67" s="184"/>
      <c r="I67" s="184"/>
      <c r="J67" s="185">
        <f>J195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525</v>
      </c>
      <c r="E68" s="184"/>
      <c r="F68" s="184"/>
      <c r="G68" s="184"/>
      <c r="H68" s="184"/>
      <c r="I68" s="184"/>
      <c r="J68" s="185">
        <f>J207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308</v>
      </c>
      <c r="E69" s="184"/>
      <c r="F69" s="184"/>
      <c r="G69" s="184"/>
      <c r="H69" s="184"/>
      <c r="I69" s="184"/>
      <c r="J69" s="185">
        <f>J235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309</v>
      </c>
      <c r="E70" s="184"/>
      <c r="F70" s="184"/>
      <c r="G70" s="184"/>
      <c r="H70" s="184"/>
      <c r="I70" s="184"/>
      <c r="J70" s="185">
        <f>J248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310</v>
      </c>
      <c r="E71" s="184"/>
      <c r="F71" s="184"/>
      <c r="G71" s="184"/>
      <c r="H71" s="184"/>
      <c r="I71" s="184"/>
      <c r="J71" s="185">
        <f>J256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312</v>
      </c>
      <c r="E72" s="184"/>
      <c r="F72" s="184"/>
      <c r="G72" s="184"/>
      <c r="H72" s="184"/>
      <c r="I72" s="184"/>
      <c r="J72" s="185">
        <f>J301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526</v>
      </c>
      <c r="E73" s="179"/>
      <c r="F73" s="179"/>
      <c r="G73" s="179"/>
      <c r="H73" s="179"/>
      <c r="I73" s="179"/>
      <c r="J73" s="180">
        <f>J304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527</v>
      </c>
      <c r="E74" s="184"/>
      <c r="F74" s="184"/>
      <c r="G74" s="184"/>
      <c r="H74" s="184"/>
      <c r="I74" s="184"/>
      <c r="J74" s="185">
        <f>J305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528</v>
      </c>
      <c r="E75" s="184"/>
      <c r="F75" s="184"/>
      <c r="G75" s="184"/>
      <c r="H75" s="184"/>
      <c r="I75" s="184"/>
      <c r="J75" s="185">
        <f>J316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124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1" t="str">
        <f>E7</f>
        <v>CYKLOSTEZKA R05 UL. 5.KVĚTNA - HL. NÁDRAŽÍ, JIHLAVA</v>
      </c>
      <c r="F85" s="34"/>
      <c r="G85" s="34"/>
      <c r="H85" s="34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111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1" t="s">
        <v>302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303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30" customHeight="1">
      <c r="A89" s="40"/>
      <c r="B89" s="41"/>
      <c r="C89" s="42"/>
      <c r="D89" s="42"/>
      <c r="E89" s="71" t="str">
        <f>E11</f>
        <v>SO 101.2 - CYKLOSTEZKA KM 0.230-0.340 A CYKLOSTEZKA KE GARÁŽÍM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F14</f>
        <v xml:space="preserve"> </v>
      </c>
      <c r="G91" s="42"/>
      <c r="H91" s="42"/>
      <c r="I91" s="34" t="s">
        <v>23</v>
      </c>
      <c r="J91" s="74" t="str">
        <f>IF(J14="","",J14)</f>
        <v>23. 10. 2024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25</v>
      </c>
      <c r="D93" s="42"/>
      <c r="E93" s="42"/>
      <c r="F93" s="29" t="str">
        <f>E17</f>
        <v>Statutární město Jihlava</v>
      </c>
      <c r="G93" s="42"/>
      <c r="H93" s="42"/>
      <c r="I93" s="34" t="s">
        <v>33</v>
      </c>
      <c r="J93" s="38" t="str">
        <f>E23</f>
        <v>PROfi Jihlava spol. s r.o.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31</v>
      </c>
      <c r="D94" s="42"/>
      <c r="E94" s="42"/>
      <c r="F94" s="29" t="str">
        <f>IF(E20="","",E20)</f>
        <v>Vyplň údaj</v>
      </c>
      <c r="G94" s="42"/>
      <c r="H94" s="42"/>
      <c r="I94" s="34" t="s">
        <v>38</v>
      </c>
      <c r="J94" s="38" t="str">
        <f>E26</f>
        <v>Zbytovská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7"/>
      <c r="B96" s="188"/>
      <c r="C96" s="189" t="s">
        <v>125</v>
      </c>
      <c r="D96" s="190" t="s">
        <v>61</v>
      </c>
      <c r="E96" s="190" t="s">
        <v>57</v>
      </c>
      <c r="F96" s="190" t="s">
        <v>58</v>
      </c>
      <c r="G96" s="190" t="s">
        <v>126</v>
      </c>
      <c r="H96" s="190" t="s">
        <v>127</v>
      </c>
      <c r="I96" s="190" t="s">
        <v>128</v>
      </c>
      <c r="J96" s="190" t="s">
        <v>115</v>
      </c>
      <c r="K96" s="191" t="s">
        <v>129</v>
      </c>
      <c r="L96" s="192"/>
      <c r="M96" s="94" t="s">
        <v>19</v>
      </c>
      <c r="N96" s="95" t="s">
        <v>46</v>
      </c>
      <c r="O96" s="95" t="s">
        <v>130</v>
      </c>
      <c r="P96" s="95" t="s">
        <v>131</v>
      </c>
      <c r="Q96" s="95" t="s">
        <v>132</v>
      </c>
      <c r="R96" s="95" t="s">
        <v>133</v>
      </c>
      <c r="S96" s="95" t="s">
        <v>134</v>
      </c>
      <c r="T96" s="96" t="s">
        <v>135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40"/>
      <c r="B97" s="41"/>
      <c r="C97" s="101" t="s">
        <v>136</v>
      </c>
      <c r="D97" s="42"/>
      <c r="E97" s="42"/>
      <c r="F97" s="42"/>
      <c r="G97" s="42"/>
      <c r="H97" s="42"/>
      <c r="I97" s="42"/>
      <c r="J97" s="193">
        <f>BK97</f>
        <v>0</v>
      </c>
      <c r="K97" s="42"/>
      <c r="L97" s="46"/>
      <c r="M97" s="97"/>
      <c r="N97" s="194"/>
      <c r="O97" s="98"/>
      <c r="P97" s="195">
        <f>P98+P304</f>
        <v>0</v>
      </c>
      <c r="Q97" s="98"/>
      <c r="R97" s="195">
        <f>R98+R304</f>
        <v>2406.6337796100006</v>
      </c>
      <c r="S97" s="98"/>
      <c r="T97" s="196">
        <f>T98+T304</f>
        <v>1.3200000000000001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75</v>
      </c>
      <c r="AU97" s="19" t="s">
        <v>116</v>
      </c>
      <c r="BK97" s="197">
        <f>BK98+BK304</f>
        <v>0</v>
      </c>
    </row>
    <row r="98" s="12" customFormat="1" ht="25.92" customHeight="1">
      <c r="A98" s="12"/>
      <c r="B98" s="198"/>
      <c r="C98" s="199"/>
      <c r="D98" s="200" t="s">
        <v>75</v>
      </c>
      <c r="E98" s="201" t="s">
        <v>313</v>
      </c>
      <c r="F98" s="201" t="s">
        <v>314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P99+P161+P195+P207+P235+P248+P256+P301</f>
        <v>0</v>
      </c>
      <c r="Q98" s="206"/>
      <c r="R98" s="207">
        <f>R99+R161+R195+R207+R235+R248+R256+R301</f>
        <v>2403.4027796100004</v>
      </c>
      <c r="S98" s="206"/>
      <c r="T98" s="208">
        <f>T99+T161+T195+T207+T235+T248+T256+T301</f>
        <v>1.3200000000000001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84</v>
      </c>
      <c r="AT98" s="210" t="s">
        <v>75</v>
      </c>
      <c r="AU98" s="210" t="s">
        <v>76</v>
      </c>
      <c r="AY98" s="209" t="s">
        <v>140</v>
      </c>
      <c r="BK98" s="211">
        <f>BK99+BK161+BK195+BK207+BK235+BK248+BK256+BK301</f>
        <v>0</v>
      </c>
    </row>
    <row r="99" s="12" customFormat="1" ht="22.8" customHeight="1">
      <c r="A99" s="12"/>
      <c r="B99" s="198"/>
      <c r="C99" s="199"/>
      <c r="D99" s="200" t="s">
        <v>75</v>
      </c>
      <c r="E99" s="212" t="s">
        <v>84</v>
      </c>
      <c r="F99" s="212" t="s">
        <v>315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SUM(P100:P160)</f>
        <v>0</v>
      </c>
      <c r="Q99" s="206"/>
      <c r="R99" s="207">
        <f>SUM(R100:R160)</f>
        <v>820.83057999999994</v>
      </c>
      <c r="S99" s="206"/>
      <c r="T99" s="208">
        <f>SUM(T100:T160)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84</v>
      </c>
      <c r="AT99" s="210" t="s">
        <v>75</v>
      </c>
      <c r="AU99" s="210" t="s">
        <v>84</v>
      </c>
      <c r="AY99" s="209" t="s">
        <v>140</v>
      </c>
      <c r="BK99" s="211">
        <f>SUM(BK100:BK160)</f>
        <v>0</v>
      </c>
    </row>
    <row r="100" s="2" customFormat="1">
      <c r="A100" s="40"/>
      <c r="B100" s="41"/>
      <c r="C100" s="214" t="s">
        <v>84</v>
      </c>
      <c r="D100" s="214" t="s">
        <v>143</v>
      </c>
      <c r="E100" s="215" t="s">
        <v>529</v>
      </c>
      <c r="F100" s="216" t="s">
        <v>530</v>
      </c>
      <c r="G100" s="217" t="s">
        <v>291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47</v>
      </c>
      <c r="O100" s="86"/>
      <c r="P100" s="223">
        <f>O100*H100</f>
        <v>0</v>
      </c>
      <c r="Q100" s="223">
        <v>0.021930000000000002</v>
      </c>
      <c r="R100" s="223">
        <f>Q100*H100</f>
        <v>0.021930000000000002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171</v>
      </c>
      <c r="AT100" s="225" t="s">
        <v>143</v>
      </c>
      <c r="AU100" s="225" t="s">
        <v>86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84</v>
      </c>
      <c r="BK100" s="226">
        <f>ROUND(I100*H100,2)</f>
        <v>0</v>
      </c>
      <c r="BL100" s="19" t="s">
        <v>171</v>
      </c>
      <c r="BM100" s="225" t="s">
        <v>531</v>
      </c>
    </row>
    <row r="101" s="13" customFormat="1">
      <c r="A101" s="13"/>
      <c r="B101" s="234"/>
      <c r="C101" s="235"/>
      <c r="D101" s="232" t="s">
        <v>183</v>
      </c>
      <c r="E101" s="236" t="s">
        <v>19</v>
      </c>
      <c r="F101" s="237" t="s">
        <v>532</v>
      </c>
      <c r="G101" s="235"/>
      <c r="H101" s="238">
        <v>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183</v>
      </c>
      <c r="AU101" s="244" t="s">
        <v>86</v>
      </c>
      <c r="AV101" s="13" t="s">
        <v>86</v>
      </c>
      <c r="AW101" s="13" t="s">
        <v>37</v>
      </c>
      <c r="AX101" s="13" t="s">
        <v>84</v>
      </c>
      <c r="AY101" s="244" t="s">
        <v>140</v>
      </c>
    </row>
    <row r="102" s="2" customFormat="1" ht="33" customHeight="1">
      <c r="A102" s="40"/>
      <c r="B102" s="41"/>
      <c r="C102" s="214" t="s">
        <v>86</v>
      </c>
      <c r="D102" s="214" t="s">
        <v>143</v>
      </c>
      <c r="E102" s="215" t="s">
        <v>316</v>
      </c>
      <c r="F102" s="216" t="s">
        <v>317</v>
      </c>
      <c r="G102" s="217" t="s">
        <v>318</v>
      </c>
      <c r="H102" s="218">
        <v>659.62</v>
      </c>
      <c r="I102" s="219"/>
      <c r="J102" s="220">
        <f>ROUND(I102*H102,2)</f>
        <v>0</v>
      </c>
      <c r="K102" s="216" t="s">
        <v>147</v>
      </c>
      <c r="L102" s="46"/>
      <c r="M102" s="221" t="s">
        <v>19</v>
      </c>
      <c r="N102" s="222" t="s">
        <v>47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171</v>
      </c>
      <c r="AT102" s="225" t="s">
        <v>143</v>
      </c>
      <c r="AU102" s="225" t="s">
        <v>86</v>
      </c>
      <c r="AY102" s="19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84</v>
      </c>
      <c r="BK102" s="226">
        <f>ROUND(I102*H102,2)</f>
        <v>0</v>
      </c>
      <c r="BL102" s="19" t="s">
        <v>171</v>
      </c>
      <c r="BM102" s="225" t="s">
        <v>533</v>
      </c>
    </row>
    <row r="103" s="2" customFormat="1">
      <c r="A103" s="40"/>
      <c r="B103" s="41"/>
      <c r="C103" s="42"/>
      <c r="D103" s="227" t="s">
        <v>150</v>
      </c>
      <c r="E103" s="42"/>
      <c r="F103" s="228" t="s">
        <v>320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86</v>
      </c>
    </row>
    <row r="104" s="14" customFormat="1">
      <c r="A104" s="14"/>
      <c r="B104" s="245"/>
      <c r="C104" s="246"/>
      <c r="D104" s="232" t="s">
        <v>183</v>
      </c>
      <c r="E104" s="247" t="s">
        <v>19</v>
      </c>
      <c r="F104" s="248" t="s">
        <v>321</v>
      </c>
      <c r="G104" s="246"/>
      <c r="H104" s="247" t="s">
        <v>19</v>
      </c>
      <c r="I104" s="249"/>
      <c r="J104" s="246"/>
      <c r="K104" s="246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183</v>
      </c>
      <c r="AU104" s="254" t="s">
        <v>86</v>
      </c>
      <c r="AV104" s="14" t="s">
        <v>84</v>
      </c>
      <c r="AW104" s="14" t="s">
        <v>37</v>
      </c>
      <c r="AX104" s="14" t="s">
        <v>76</v>
      </c>
      <c r="AY104" s="254" t="s">
        <v>140</v>
      </c>
    </row>
    <row r="105" s="13" customFormat="1">
      <c r="A105" s="13"/>
      <c r="B105" s="234"/>
      <c r="C105" s="235"/>
      <c r="D105" s="232" t="s">
        <v>183</v>
      </c>
      <c r="E105" s="236" t="s">
        <v>19</v>
      </c>
      <c r="F105" s="237" t="s">
        <v>534</v>
      </c>
      <c r="G105" s="235"/>
      <c r="H105" s="238">
        <v>249.80000000000001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183</v>
      </c>
      <c r="AU105" s="244" t="s">
        <v>86</v>
      </c>
      <c r="AV105" s="13" t="s">
        <v>86</v>
      </c>
      <c r="AW105" s="13" t="s">
        <v>37</v>
      </c>
      <c r="AX105" s="13" t="s">
        <v>76</v>
      </c>
      <c r="AY105" s="244" t="s">
        <v>140</v>
      </c>
    </row>
    <row r="106" s="13" customFormat="1">
      <c r="A106" s="13"/>
      <c r="B106" s="234"/>
      <c r="C106" s="235"/>
      <c r="D106" s="232" t="s">
        <v>183</v>
      </c>
      <c r="E106" s="236" t="s">
        <v>19</v>
      </c>
      <c r="F106" s="237" t="s">
        <v>535</v>
      </c>
      <c r="G106" s="235"/>
      <c r="H106" s="238">
        <v>166.86000000000001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183</v>
      </c>
      <c r="AU106" s="244" t="s">
        <v>86</v>
      </c>
      <c r="AV106" s="13" t="s">
        <v>86</v>
      </c>
      <c r="AW106" s="13" t="s">
        <v>37</v>
      </c>
      <c r="AX106" s="13" t="s">
        <v>76</v>
      </c>
      <c r="AY106" s="244" t="s">
        <v>140</v>
      </c>
    </row>
    <row r="107" s="13" customFormat="1">
      <c r="A107" s="13"/>
      <c r="B107" s="234"/>
      <c r="C107" s="235"/>
      <c r="D107" s="232" t="s">
        <v>183</v>
      </c>
      <c r="E107" s="236" t="s">
        <v>19</v>
      </c>
      <c r="F107" s="237" t="s">
        <v>536</v>
      </c>
      <c r="G107" s="235"/>
      <c r="H107" s="238">
        <v>242.96000000000001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183</v>
      </c>
      <c r="AU107" s="244" t="s">
        <v>86</v>
      </c>
      <c r="AV107" s="13" t="s">
        <v>86</v>
      </c>
      <c r="AW107" s="13" t="s">
        <v>37</v>
      </c>
      <c r="AX107" s="13" t="s">
        <v>76</v>
      </c>
      <c r="AY107" s="244" t="s">
        <v>140</v>
      </c>
    </row>
    <row r="108" s="15" customFormat="1">
      <c r="A108" s="15"/>
      <c r="B108" s="258"/>
      <c r="C108" s="259"/>
      <c r="D108" s="232" t="s">
        <v>183</v>
      </c>
      <c r="E108" s="260" t="s">
        <v>19</v>
      </c>
      <c r="F108" s="261" t="s">
        <v>324</v>
      </c>
      <c r="G108" s="259"/>
      <c r="H108" s="262">
        <v>659.62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8" t="s">
        <v>183</v>
      </c>
      <c r="AU108" s="268" t="s">
        <v>86</v>
      </c>
      <c r="AV108" s="15" t="s">
        <v>171</v>
      </c>
      <c r="AW108" s="15" t="s">
        <v>37</v>
      </c>
      <c r="AX108" s="15" t="s">
        <v>84</v>
      </c>
      <c r="AY108" s="268" t="s">
        <v>140</v>
      </c>
    </row>
    <row r="109" s="2" customFormat="1" ht="37.8" customHeight="1">
      <c r="A109" s="40"/>
      <c r="B109" s="41"/>
      <c r="C109" s="214" t="s">
        <v>159</v>
      </c>
      <c r="D109" s="214" t="s">
        <v>143</v>
      </c>
      <c r="E109" s="215" t="s">
        <v>537</v>
      </c>
      <c r="F109" s="216" t="s">
        <v>538</v>
      </c>
      <c r="G109" s="217" t="s">
        <v>318</v>
      </c>
      <c r="H109" s="218">
        <v>28.084</v>
      </c>
      <c r="I109" s="219"/>
      <c r="J109" s="220">
        <f>ROUND(I109*H109,2)</f>
        <v>0</v>
      </c>
      <c r="K109" s="216" t="s">
        <v>147</v>
      </c>
      <c r="L109" s="46"/>
      <c r="M109" s="221" t="s">
        <v>19</v>
      </c>
      <c r="N109" s="222" t="s">
        <v>47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171</v>
      </c>
      <c r="AT109" s="225" t="s">
        <v>143</v>
      </c>
      <c r="AU109" s="225" t="s">
        <v>86</v>
      </c>
      <c r="AY109" s="19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84</v>
      </c>
      <c r="BK109" s="226">
        <f>ROUND(I109*H109,2)</f>
        <v>0</v>
      </c>
      <c r="BL109" s="19" t="s">
        <v>171</v>
      </c>
      <c r="BM109" s="225" t="s">
        <v>539</v>
      </c>
    </row>
    <row r="110" s="2" customFormat="1">
      <c r="A110" s="40"/>
      <c r="B110" s="41"/>
      <c r="C110" s="42"/>
      <c r="D110" s="227" t="s">
        <v>150</v>
      </c>
      <c r="E110" s="42"/>
      <c r="F110" s="228" t="s">
        <v>540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150</v>
      </c>
      <c r="AU110" s="19" t="s">
        <v>86</v>
      </c>
    </row>
    <row r="111" s="14" customFormat="1">
      <c r="A111" s="14"/>
      <c r="B111" s="245"/>
      <c r="C111" s="246"/>
      <c r="D111" s="232" t="s">
        <v>183</v>
      </c>
      <c r="E111" s="247" t="s">
        <v>19</v>
      </c>
      <c r="F111" s="248" t="s">
        <v>541</v>
      </c>
      <c r="G111" s="246"/>
      <c r="H111" s="247" t="s">
        <v>19</v>
      </c>
      <c r="I111" s="249"/>
      <c r="J111" s="246"/>
      <c r="K111" s="246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183</v>
      </c>
      <c r="AU111" s="254" t="s">
        <v>86</v>
      </c>
      <c r="AV111" s="14" t="s">
        <v>84</v>
      </c>
      <c r="AW111" s="14" t="s">
        <v>37</v>
      </c>
      <c r="AX111" s="14" t="s">
        <v>76</v>
      </c>
      <c r="AY111" s="254" t="s">
        <v>140</v>
      </c>
    </row>
    <row r="112" s="13" customFormat="1">
      <c r="A112" s="13"/>
      <c r="B112" s="234"/>
      <c r="C112" s="235"/>
      <c r="D112" s="232" t="s">
        <v>183</v>
      </c>
      <c r="E112" s="236" t="s">
        <v>19</v>
      </c>
      <c r="F112" s="237" t="s">
        <v>542</v>
      </c>
      <c r="G112" s="235"/>
      <c r="H112" s="238">
        <v>1.696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183</v>
      </c>
      <c r="AU112" s="244" t="s">
        <v>86</v>
      </c>
      <c r="AV112" s="13" t="s">
        <v>86</v>
      </c>
      <c r="AW112" s="13" t="s">
        <v>37</v>
      </c>
      <c r="AX112" s="13" t="s">
        <v>76</v>
      </c>
      <c r="AY112" s="244" t="s">
        <v>140</v>
      </c>
    </row>
    <row r="113" s="13" customFormat="1">
      <c r="A113" s="13"/>
      <c r="B113" s="234"/>
      <c r="C113" s="235"/>
      <c r="D113" s="232" t="s">
        <v>183</v>
      </c>
      <c r="E113" s="236" t="s">
        <v>19</v>
      </c>
      <c r="F113" s="237" t="s">
        <v>543</v>
      </c>
      <c r="G113" s="235"/>
      <c r="H113" s="238">
        <v>1.508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183</v>
      </c>
      <c r="AU113" s="244" t="s">
        <v>86</v>
      </c>
      <c r="AV113" s="13" t="s">
        <v>86</v>
      </c>
      <c r="AW113" s="13" t="s">
        <v>37</v>
      </c>
      <c r="AX113" s="13" t="s">
        <v>76</v>
      </c>
      <c r="AY113" s="244" t="s">
        <v>140</v>
      </c>
    </row>
    <row r="114" s="13" customFormat="1">
      <c r="A114" s="13"/>
      <c r="B114" s="234"/>
      <c r="C114" s="235"/>
      <c r="D114" s="232" t="s">
        <v>183</v>
      </c>
      <c r="E114" s="236" t="s">
        <v>19</v>
      </c>
      <c r="F114" s="237" t="s">
        <v>544</v>
      </c>
      <c r="G114" s="235"/>
      <c r="H114" s="238">
        <v>17.280000000000001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183</v>
      </c>
      <c r="AU114" s="244" t="s">
        <v>86</v>
      </c>
      <c r="AV114" s="13" t="s">
        <v>86</v>
      </c>
      <c r="AW114" s="13" t="s">
        <v>37</v>
      </c>
      <c r="AX114" s="13" t="s">
        <v>76</v>
      </c>
      <c r="AY114" s="244" t="s">
        <v>140</v>
      </c>
    </row>
    <row r="115" s="13" customFormat="1">
      <c r="A115" s="13"/>
      <c r="B115" s="234"/>
      <c r="C115" s="235"/>
      <c r="D115" s="232" t="s">
        <v>183</v>
      </c>
      <c r="E115" s="236" t="s">
        <v>19</v>
      </c>
      <c r="F115" s="237" t="s">
        <v>545</v>
      </c>
      <c r="G115" s="235"/>
      <c r="H115" s="238">
        <v>7.5999999999999996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183</v>
      </c>
      <c r="AU115" s="244" t="s">
        <v>86</v>
      </c>
      <c r="AV115" s="13" t="s">
        <v>86</v>
      </c>
      <c r="AW115" s="13" t="s">
        <v>37</v>
      </c>
      <c r="AX115" s="13" t="s">
        <v>76</v>
      </c>
      <c r="AY115" s="244" t="s">
        <v>140</v>
      </c>
    </row>
    <row r="116" s="15" customFormat="1">
      <c r="A116" s="15"/>
      <c r="B116" s="258"/>
      <c r="C116" s="259"/>
      <c r="D116" s="232" t="s">
        <v>183</v>
      </c>
      <c r="E116" s="260" t="s">
        <v>19</v>
      </c>
      <c r="F116" s="261" t="s">
        <v>324</v>
      </c>
      <c r="G116" s="259"/>
      <c r="H116" s="262">
        <v>28.084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8" t="s">
        <v>183</v>
      </c>
      <c r="AU116" s="268" t="s">
        <v>86</v>
      </c>
      <c r="AV116" s="15" t="s">
        <v>171</v>
      </c>
      <c r="AW116" s="15" t="s">
        <v>37</v>
      </c>
      <c r="AX116" s="15" t="s">
        <v>84</v>
      </c>
      <c r="AY116" s="268" t="s">
        <v>140</v>
      </c>
    </row>
    <row r="117" s="2" customFormat="1" ht="44.25" customHeight="1">
      <c r="A117" s="40"/>
      <c r="B117" s="41"/>
      <c r="C117" s="214" t="s">
        <v>171</v>
      </c>
      <c r="D117" s="214" t="s">
        <v>143</v>
      </c>
      <c r="E117" s="215" t="s">
        <v>546</v>
      </c>
      <c r="F117" s="216" t="s">
        <v>547</v>
      </c>
      <c r="G117" s="217" t="s">
        <v>318</v>
      </c>
      <c r="H117" s="218">
        <v>21.879999999999999</v>
      </c>
      <c r="I117" s="219"/>
      <c r="J117" s="220">
        <f>ROUND(I117*H117,2)</f>
        <v>0</v>
      </c>
      <c r="K117" s="216" t="s">
        <v>147</v>
      </c>
      <c r="L117" s="46"/>
      <c r="M117" s="221" t="s">
        <v>19</v>
      </c>
      <c r="N117" s="222" t="s">
        <v>47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171</v>
      </c>
      <c r="AT117" s="225" t="s">
        <v>143</v>
      </c>
      <c r="AU117" s="225" t="s">
        <v>86</v>
      </c>
      <c r="AY117" s="19" t="s">
        <v>140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84</v>
      </c>
      <c r="BK117" s="226">
        <f>ROUND(I117*H117,2)</f>
        <v>0</v>
      </c>
      <c r="BL117" s="19" t="s">
        <v>171</v>
      </c>
      <c r="BM117" s="225" t="s">
        <v>548</v>
      </c>
    </row>
    <row r="118" s="2" customFormat="1">
      <c r="A118" s="40"/>
      <c r="B118" s="41"/>
      <c r="C118" s="42"/>
      <c r="D118" s="227" t="s">
        <v>150</v>
      </c>
      <c r="E118" s="42"/>
      <c r="F118" s="228" t="s">
        <v>549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150</v>
      </c>
      <c r="AU118" s="19" t="s">
        <v>86</v>
      </c>
    </row>
    <row r="119" s="13" customFormat="1">
      <c r="A119" s="13"/>
      <c r="B119" s="234"/>
      <c r="C119" s="235"/>
      <c r="D119" s="232" t="s">
        <v>183</v>
      </c>
      <c r="E119" s="236" t="s">
        <v>19</v>
      </c>
      <c r="F119" s="237" t="s">
        <v>550</v>
      </c>
      <c r="G119" s="235"/>
      <c r="H119" s="238">
        <v>21.879999999999999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183</v>
      </c>
      <c r="AU119" s="244" t="s">
        <v>86</v>
      </c>
      <c r="AV119" s="13" t="s">
        <v>86</v>
      </c>
      <c r="AW119" s="13" t="s">
        <v>37</v>
      </c>
      <c r="AX119" s="13" t="s">
        <v>84</v>
      </c>
      <c r="AY119" s="244" t="s">
        <v>140</v>
      </c>
    </row>
    <row r="120" s="2" customFormat="1" ht="55.5" customHeight="1">
      <c r="A120" s="40"/>
      <c r="B120" s="41"/>
      <c r="C120" s="214" t="s">
        <v>139</v>
      </c>
      <c r="D120" s="214" t="s">
        <v>143</v>
      </c>
      <c r="E120" s="215" t="s">
        <v>325</v>
      </c>
      <c r="F120" s="216" t="s">
        <v>326</v>
      </c>
      <c r="G120" s="217" t="s">
        <v>318</v>
      </c>
      <c r="H120" s="218">
        <v>130.464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47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171</v>
      </c>
      <c r="AT120" s="225" t="s">
        <v>143</v>
      </c>
      <c r="AU120" s="225" t="s">
        <v>86</v>
      </c>
      <c r="AY120" s="19" t="s">
        <v>140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84</v>
      </c>
      <c r="BK120" s="226">
        <f>ROUND(I120*H120,2)</f>
        <v>0</v>
      </c>
      <c r="BL120" s="19" t="s">
        <v>171</v>
      </c>
      <c r="BM120" s="225" t="s">
        <v>551</v>
      </c>
    </row>
    <row r="121" s="13" customFormat="1">
      <c r="A121" s="13"/>
      <c r="B121" s="234"/>
      <c r="C121" s="235"/>
      <c r="D121" s="232" t="s">
        <v>183</v>
      </c>
      <c r="E121" s="236" t="s">
        <v>19</v>
      </c>
      <c r="F121" s="237" t="s">
        <v>552</v>
      </c>
      <c r="G121" s="235"/>
      <c r="H121" s="238">
        <v>80.5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183</v>
      </c>
      <c r="AU121" s="244" t="s">
        <v>86</v>
      </c>
      <c r="AV121" s="13" t="s">
        <v>86</v>
      </c>
      <c r="AW121" s="13" t="s">
        <v>37</v>
      </c>
      <c r="AX121" s="13" t="s">
        <v>76</v>
      </c>
      <c r="AY121" s="244" t="s">
        <v>140</v>
      </c>
    </row>
    <row r="122" s="13" customFormat="1">
      <c r="A122" s="13"/>
      <c r="B122" s="234"/>
      <c r="C122" s="235"/>
      <c r="D122" s="232" t="s">
        <v>183</v>
      </c>
      <c r="E122" s="236" t="s">
        <v>19</v>
      </c>
      <c r="F122" s="237" t="s">
        <v>553</v>
      </c>
      <c r="G122" s="235"/>
      <c r="H122" s="238">
        <v>28.084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183</v>
      </c>
      <c r="AU122" s="244" t="s">
        <v>86</v>
      </c>
      <c r="AV122" s="13" t="s">
        <v>86</v>
      </c>
      <c r="AW122" s="13" t="s">
        <v>37</v>
      </c>
      <c r="AX122" s="13" t="s">
        <v>76</v>
      </c>
      <c r="AY122" s="244" t="s">
        <v>140</v>
      </c>
    </row>
    <row r="123" s="13" customFormat="1">
      <c r="A123" s="13"/>
      <c r="B123" s="234"/>
      <c r="C123" s="235"/>
      <c r="D123" s="232" t="s">
        <v>183</v>
      </c>
      <c r="E123" s="236" t="s">
        <v>19</v>
      </c>
      <c r="F123" s="237" t="s">
        <v>550</v>
      </c>
      <c r="G123" s="235"/>
      <c r="H123" s="238">
        <v>21.879999999999999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183</v>
      </c>
      <c r="AU123" s="244" t="s">
        <v>86</v>
      </c>
      <c r="AV123" s="13" t="s">
        <v>86</v>
      </c>
      <c r="AW123" s="13" t="s">
        <v>37</v>
      </c>
      <c r="AX123" s="13" t="s">
        <v>76</v>
      </c>
      <c r="AY123" s="244" t="s">
        <v>140</v>
      </c>
    </row>
    <row r="124" s="15" customFormat="1">
      <c r="A124" s="15"/>
      <c r="B124" s="258"/>
      <c r="C124" s="259"/>
      <c r="D124" s="232" t="s">
        <v>183</v>
      </c>
      <c r="E124" s="260" t="s">
        <v>19</v>
      </c>
      <c r="F124" s="261" t="s">
        <v>324</v>
      </c>
      <c r="G124" s="259"/>
      <c r="H124" s="262">
        <v>130.464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8" t="s">
        <v>183</v>
      </c>
      <c r="AU124" s="268" t="s">
        <v>86</v>
      </c>
      <c r="AV124" s="15" t="s">
        <v>171</v>
      </c>
      <c r="AW124" s="15" t="s">
        <v>37</v>
      </c>
      <c r="AX124" s="15" t="s">
        <v>84</v>
      </c>
      <c r="AY124" s="268" t="s">
        <v>140</v>
      </c>
    </row>
    <row r="125" s="2" customFormat="1" ht="37.8" customHeight="1">
      <c r="A125" s="40"/>
      <c r="B125" s="41"/>
      <c r="C125" s="214" t="s">
        <v>202</v>
      </c>
      <c r="D125" s="214" t="s">
        <v>143</v>
      </c>
      <c r="E125" s="215" t="s">
        <v>328</v>
      </c>
      <c r="F125" s="216" t="s">
        <v>329</v>
      </c>
      <c r="G125" s="217" t="s">
        <v>318</v>
      </c>
      <c r="H125" s="218">
        <v>130.464</v>
      </c>
      <c r="I125" s="219"/>
      <c r="J125" s="220">
        <f>ROUND(I125*H125,2)</f>
        <v>0</v>
      </c>
      <c r="K125" s="216" t="s">
        <v>147</v>
      </c>
      <c r="L125" s="46"/>
      <c r="M125" s="221" t="s">
        <v>19</v>
      </c>
      <c r="N125" s="222" t="s">
        <v>47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171</v>
      </c>
      <c r="AT125" s="225" t="s">
        <v>143</v>
      </c>
      <c r="AU125" s="225" t="s">
        <v>86</v>
      </c>
      <c r="AY125" s="19" t="s">
        <v>140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84</v>
      </c>
      <c r="BK125" s="226">
        <f>ROUND(I125*H125,2)</f>
        <v>0</v>
      </c>
      <c r="BL125" s="19" t="s">
        <v>171</v>
      </c>
      <c r="BM125" s="225" t="s">
        <v>554</v>
      </c>
    </row>
    <row r="126" s="2" customFormat="1">
      <c r="A126" s="40"/>
      <c r="B126" s="41"/>
      <c r="C126" s="42"/>
      <c r="D126" s="227" t="s">
        <v>150</v>
      </c>
      <c r="E126" s="42"/>
      <c r="F126" s="228" t="s">
        <v>331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150</v>
      </c>
      <c r="AU126" s="19" t="s">
        <v>86</v>
      </c>
    </row>
    <row r="127" s="2" customFormat="1" ht="44.25" customHeight="1">
      <c r="A127" s="40"/>
      <c r="B127" s="41"/>
      <c r="C127" s="214" t="s">
        <v>210</v>
      </c>
      <c r="D127" s="214" t="s">
        <v>143</v>
      </c>
      <c r="E127" s="215" t="s">
        <v>332</v>
      </c>
      <c r="F127" s="216" t="s">
        <v>333</v>
      </c>
      <c r="G127" s="217" t="s">
        <v>334</v>
      </c>
      <c r="H127" s="218">
        <v>234.83500000000001</v>
      </c>
      <c r="I127" s="219"/>
      <c r="J127" s="220">
        <f>ROUND(I127*H127,2)</f>
        <v>0</v>
      </c>
      <c r="K127" s="216" t="s">
        <v>147</v>
      </c>
      <c r="L127" s="46"/>
      <c r="M127" s="221" t="s">
        <v>19</v>
      </c>
      <c r="N127" s="222" t="s">
        <v>47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171</v>
      </c>
      <c r="AT127" s="225" t="s">
        <v>143</v>
      </c>
      <c r="AU127" s="225" t="s">
        <v>86</v>
      </c>
      <c r="AY127" s="19" t="s">
        <v>140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84</v>
      </c>
      <c r="BK127" s="226">
        <f>ROUND(I127*H127,2)</f>
        <v>0</v>
      </c>
      <c r="BL127" s="19" t="s">
        <v>171</v>
      </c>
      <c r="BM127" s="225" t="s">
        <v>555</v>
      </c>
    </row>
    <row r="128" s="2" customFormat="1">
      <c r="A128" s="40"/>
      <c r="B128" s="41"/>
      <c r="C128" s="42"/>
      <c r="D128" s="227" t="s">
        <v>150</v>
      </c>
      <c r="E128" s="42"/>
      <c r="F128" s="228" t="s">
        <v>336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86</v>
      </c>
    </row>
    <row r="129" s="13" customFormat="1">
      <c r="A129" s="13"/>
      <c r="B129" s="234"/>
      <c r="C129" s="235"/>
      <c r="D129" s="232" t="s">
        <v>183</v>
      </c>
      <c r="E129" s="235"/>
      <c r="F129" s="237" t="s">
        <v>556</v>
      </c>
      <c r="G129" s="235"/>
      <c r="H129" s="238">
        <v>234.83500000000001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183</v>
      </c>
      <c r="AU129" s="244" t="s">
        <v>86</v>
      </c>
      <c r="AV129" s="13" t="s">
        <v>86</v>
      </c>
      <c r="AW129" s="13" t="s">
        <v>4</v>
      </c>
      <c r="AX129" s="13" t="s">
        <v>84</v>
      </c>
      <c r="AY129" s="244" t="s">
        <v>140</v>
      </c>
    </row>
    <row r="130" s="2" customFormat="1" ht="49.05" customHeight="1">
      <c r="A130" s="40"/>
      <c r="B130" s="41"/>
      <c r="C130" s="214" t="s">
        <v>216</v>
      </c>
      <c r="D130" s="214" t="s">
        <v>143</v>
      </c>
      <c r="E130" s="215" t="s">
        <v>338</v>
      </c>
      <c r="F130" s="216" t="s">
        <v>339</v>
      </c>
      <c r="G130" s="217" t="s">
        <v>318</v>
      </c>
      <c r="H130" s="218">
        <v>579.12</v>
      </c>
      <c r="I130" s="219"/>
      <c r="J130" s="220">
        <f>ROUND(I130*H130,2)</f>
        <v>0</v>
      </c>
      <c r="K130" s="216" t="s">
        <v>147</v>
      </c>
      <c r="L130" s="46"/>
      <c r="M130" s="221" t="s">
        <v>19</v>
      </c>
      <c r="N130" s="222" t="s">
        <v>47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171</v>
      </c>
      <c r="AT130" s="225" t="s">
        <v>143</v>
      </c>
      <c r="AU130" s="225" t="s">
        <v>86</v>
      </c>
      <c r="AY130" s="19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84</v>
      </c>
      <c r="BK130" s="226">
        <f>ROUND(I130*H130,2)</f>
        <v>0</v>
      </c>
      <c r="BL130" s="19" t="s">
        <v>171</v>
      </c>
      <c r="BM130" s="225" t="s">
        <v>557</v>
      </c>
    </row>
    <row r="131" s="2" customFormat="1">
      <c r="A131" s="40"/>
      <c r="B131" s="41"/>
      <c r="C131" s="42"/>
      <c r="D131" s="227" t="s">
        <v>150</v>
      </c>
      <c r="E131" s="42"/>
      <c r="F131" s="228" t="s">
        <v>341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150</v>
      </c>
      <c r="AU131" s="19" t="s">
        <v>86</v>
      </c>
    </row>
    <row r="132" s="13" customFormat="1">
      <c r="A132" s="13"/>
      <c r="B132" s="234"/>
      <c r="C132" s="235"/>
      <c r="D132" s="232" t="s">
        <v>183</v>
      </c>
      <c r="E132" s="236" t="s">
        <v>19</v>
      </c>
      <c r="F132" s="237" t="s">
        <v>558</v>
      </c>
      <c r="G132" s="235"/>
      <c r="H132" s="238">
        <v>379.12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183</v>
      </c>
      <c r="AU132" s="244" t="s">
        <v>86</v>
      </c>
      <c r="AV132" s="13" t="s">
        <v>86</v>
      </c>
      <c r="AW132" s="13" t="s">
        <v>37</v>
      </c>
      <c r="AX132" s="13" t="s">
        <v>76</v>
      </c>
      <c r="AY132" s="244" t="s">
        <v>140</v>
      </c>
    </row>
    <row r="133" s="13" customFormat="1">
      <c r="A133" s="13"/>
      <c r="B133" s="234"/>
      <c r="C133" s="235"/>
      <c r="D133" s="232" t="s">
        <v>183</v>
      </c>
      <c r="E133" s="236" t="s">
        <v>19</v>
      </c>
      <c r="F133" s="237" t="s">
        <v>559</v>
      </c>
      <c r="G133" s="235"/>
      <c r="H133" s="238">
        <v>200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183</v>
      </c>
      <c r="AU133" s="244" t="s">
        <v>86</v>
      </c>
      <c r="AV133" s="13" t="s">
        <v>86</v>
      </c>
      <c r="AW133" s="13" t="s">
        <v>37</v>
      </c>
      <c r="AX133" s="13" t="s">
        <v>76</v>
      </c>
      <c r="AY133" s="244" t="s">
        <v>140</v>
      </c>
    </row>
    <row r="134" s="15" customFormat="1">
      <c r="A134" s="15"/>
      <c r="B134" s="258"/>
      <c r="C134" s="259"/>
      <c r="D134" s="232" t="s">
        <v>183</v>
      </c>
      <c r="E134" s="260" t="s">
        <v>19</v>
      </c>
      <c r="F134" s="261" t="s">
        <v>324</v>
      </c>
      <c r="G134" s="259"/>
      <c r="H134" s="262">
        <v>579.12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8" t="s">
        <v>183</v>
      </c>
      <c r="AU134" s="268" t="s">
        <v>86</v>
      </c>
      <c r="AV134" s="15" t="s">
        <v>171</v>
      </c>
      <c r="AW134" s="15" t="s">
        <v>37</v>
      </c>
      <c r="AX134" s="15" t="s">
        <v>84</v>
      </c>
      <c r="AY134" s="268" t="s">
        <v>140</v>
      </c>
    </row>
    <row r="135" s="2" customFormat="1" ht="55.5" customHeight="1">
      <c r="A135" s="40"/>
      <c r="B135" s="41"/>
      <c r="C135" s="214" t="s">
        <v>222</v>
      </c>
      <c r="D135" s="214" t="s">
        <v>143</v>
      </c>
      <c r="E135" s="215" t="s">
        <v>347</v>
      </c>
      <c r="F135" s="216" t="s">
        <v>348</v>
      </c>
      <c r="G135" s="217" t="s">
        <v>318</v>
      </c>
      <c r="H135" s="218">
        <v>409.81999999999999</v>
      </c>
      <c r="I135" s="219"/>
      <c r="J135" s="220">
        <f>ROUND(I135*H135,2)</f>
        <v>0</v>
      </c>
      <c r="K135" s="216" t="s">
        <v>147</v>
      </c>
      <c r="L135" s="46"/>
      <c r="M135" s="221" t="s">
        <v>19</v>
      </c>
      <c r="N135" s="222" t="s">
        <v>47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171</v>
      </c>
      <c r="AT135" s="225" t="s">
        <v>143</v>
      </c>
      <c r="AU135" s="225" t="s">
        <v>86</v>
      </c>
      <c r="AY135" s="19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84</v>
      </c>
      <c r="BK135" s="226">
        <f>ROUND(I135*H135,2)</f>
        <v>0</v>
      </c>
      <c r="BL135" s="19" t="s">
        <v>171</v>
      </c>
      <c r="BM135" s="225" t="s">
        <v>560</v>
      </c>
    </row>
    <row r="136" s="2" customFormat="1">
      <c r="A136" s="40"/>
      <c r="B136" s="41"/>
      <c r="C136" s="42"/>
      <c r="D136" s="227" t="s">
        <v>150</v>
      </c>
      <c r="E136" s="42"/>
      <c r="F136" s="228" t="s">
        <v>350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86</v>
      </c>
    </row>
    <row r="137" s="13" customFormat="1">
      <c r="A137" s="13"/>
      <c r="B137" s="234"/>
      <c r="C137" s="235"/>
      <c r="D137" s="232" t="s">
        <v>183</v>
      </c>
      <c r="E137" s="236" t="s">
        <v>19</v>
      </c>
      <c r="F137" s="237" t="s">
        <v>535</v>
      </c>
      <c r="G137" s="235"/>
      <c r="H137" s="238">
        <v>166.86000000000001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183</v>
      </c>
      <c r="AU137" s="244" t="s">
        <v>86</v>
      </c>
      <c r="AV137" s="13" t="s">
        <v>86</v>
      </c>
      <c r="AW137" s="13" t="s">
        <v>37</v>
      </c>
      <c r="AX137" s="13" t="s">
        <v>76</v>
      </c>
      <c r="AY137" s="244" t="s">
        <v>140</v>
      </c>
    </row>
    <row r="138" s="13" customFormat="1">
      <c r="A138" s="13"/>
      <c r="B138" s="234"/>
      <c r="C138" s="235"/>
      <c r="D138" s="232" t="s">
        <v>183</v>
      </c>
      <c r="E138" s="236" t="s">
        <v>19</v>
      </c>
      <c r="F138" s="237" t="s">
        <v>536</v>
      </c>
      <c r="G138" s="235"/>
      <c r="H138" s="238">
        <v>242.96000000000001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183</v>
      </c>
      <c r="AU138" s="244" t="s">
        <v>86</v>
      </c>
      <c r="AV138" s="13" t="s">
        <v>86</v>
      </c>
      <c r="AW138" s="13" t="s">
        <v>37</v>
      </c>
      <c r="AX138" s="13" t="s">
        <v>76</v>
      </c>
      <c r="AY138" s="244" t="s">
        <v>140</v>
      </c>
    </row>
    <row r="139" s="15" customFormat="1">
      <c r="A139" s="15"/>
      <c r="B139" s="258"/>
      <c r="C139" s="259"/>
      <c r="D139" s="232" t="s">
        <v>183</v>
      </c>
      <c r="E139" s="260" t="s">
        <v>19</v>
      </c>
      <c r="F139" s="261" t="s">
        <v>324</v>
      </c>
      <c r="G139" s="259"/>
      <c r="H139" s="262">
        <v>409.81999999999999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8" t="s">
        <v>183</v>
      </c>
      <c r="AU139" s="268" t="s">
        <v>86</v>
      </c>
      <c r="AV139" s="15" t="s">
        <v>171</v>
      </c>
      <c r="AW139" s="15" t="s">
        <v>37</v>
      </c>
      <c r="AX139" s="15" t="s">
        <v>84</v>
      </c>
      <c r="AY139" s="268" t="s">
        <v>140</v>
      </c>
    </row>
    <row r="140" s="2" customFormat="1" ht="16.5" customHeight="1">
      <c r="A140" s="40"/>
      <c r="B140" s="41"/>
      <c r="C140" s="269" t="s">
        <v>228</v>
      </c>
      <c r="D140" s="269" t="s">
        <v>342</v>
      </c>
      <c r="E140" s="270" t="s">
        <v>351</v>
      </c>
      <c r="F140" s="271" t="s">
        <v>352</v>
      </c>
      <c r="G140" s="272" t="s">
        <v>334</v>
      </c>
      <c r="H140" s="273">
        <v>819.63999999999999</v>
      </c>
      <c r="I140" s="274"/>
      <c r="J140" s="275">
        <f>ROUND(I140*H140,2)</f>
        <v>0</v>
      </c>
      <c r="K140" s="271" t="s">
        <v>147</v>
      </c>
      <c r="L140" s="276"/>
      <c r="M140" s="277" t="s">
        <v>19</v>
      </c>
      <c r="N140" s="278" t="s">
        <v>47</v>
      </c>
      <c r="O140" s="86"/>
      <c r="P140" s="223">
        <f>O140*H140</f>
        <v>0</v>
      </c>
      <c r="Q140" s="223">
        <v>1</v>
      </c>
      <c r="R140" s="223">
        <f>Q140*H140</f>
        <v>819.63999999999999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216</v>
      </c>
      <c r="AT140" s="225" t="s">
        <v>342</v>
      </c>
      <c r="AU140" s="225" t="s">
        <v>86</v>
      </c>
      <c r="AY140" s="19" t="s">
        <v>140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84</v>
      </c>
      <c r="BK140" s="226">
        <f>ROUND(I140*H140,2)</f>
        <v>0</v>
      </c>
      <c r="BL140" s="19" t="s">
        <v>171</v>
      </c>
      <c r="BM140" s="225" t="s">
        <v>561</v>
      </c>
    </row>
    <row r="141" s="13" customFormat="1">
      <c r="A141" s="13"/>
      <c r="B141" s="234"/>
      <c r="C141" s="235"/>
      <c r="D141" s="232" t="s">
        <v>183</v>
      </c>
      <c r="E141" s="235"/>
      <c r="F141" s="237" t="s">
        <v>562</v>
      </c>
      <c r="G141" s="235"/>
      <c r="H141" s="238">
        <v>819.63999999999999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183</v>
      </c>
      <c r="AU141" s="244" t="s">
        <v>86</v>
      </c>
      <c r="AV141" s="13" t="s">
        <v>86</v>
      </c>
      <c r="AW141" s="13" t="s">
        <v>4</v>
      </c>
      <c r="AX141" s="13" t="s">
        <v>84</v>
      </c>
      <c r="AY141" s="244" t="s">
        <v>140</v>
      </c>
    </row>
    <row r="142" s="2" customFormat="1" ht="66.75" customHeight="1">
      <c r="A142" s="40"/>
      <c r="B142" s="41"/>
      <c r="C142" s="214" t="s">
        <v>236</v>
      </c>
      <c r="D142" s="214" t="s">
        <v>143</v>
      </c>
      <c r="E142" s="215" t="s">
        <v>563</v>
      </c>
      <c r="F142" s="216" t="s">
        <v>564</v>
      </c>
      <c r="G142" s="217" t="s">
        <v>318</v>
      </c>
      <c r="H142" s="218">
        <v>0.47999999999999998</v>
      </c>
      <c r="I142" s="219"/>
      <c r="J142" s="220">
        <f>ROUND(I142*H142,2)</f>
        <v>0</v>
      </c>
      <c r="K142" s="216" t="s">
        <v>147</v>
      </c>
      <c r="L142" s="46"/>
      <c r="M142" s="221" t="s">
        <v>19</v>
      </c>
      <c r="N142" s="222" t="s">
        <v>47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171</v>
      </c>
      <c r="AT142" s="225" t="s">
        <v>143</v>
      </c>
      <c r="AU142" s="225" t="s">
        <v>86</v>
      </c>
      <c r="AY142" s="19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84</v>
      </c>
      <c r="BK142" s="226">
        <f>ROUND(I142*H142,2)</f>
        <v>0</v>
      </c>
      <c r="BL142" s="19" t="s">
        <v>171</v>
      </c>
      <c r="BM142" s="225" t="s">
        <v>565</v>
      </c>
    </row>
    <row r="143" s="2" customFormat="1">
      <c r="A143" s="40"/>
      <c r="B143" s="41"/>
      <c r="C143" s="42"/>
      <c r="D143" s="227" t="s">
        <v>150</v>
      </c>
      <c r="E143" s="42"/>
      <c r="F143" s="228" t="s">
        <v>566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150</v>
      </c>
      <c r="AU143" s="19" t="s">
        <v>86</v>
      </c>
    </row>
    <row r="144" s="13" customFormat="1">
      <c r="A144" s="13"/>
      <c r="B144" s="234"/>
      <c r="C144" s="235"/>
      <c r="D144" s="232" t="s">
        <v>183</v>
      </c>
      <c r="E144" s="236" t="s">
        <v>19</v>
      </c>
      <c r="F144" s="237" t="s">
        <v>567</v>
      </c>
      <c r="G144" s="235"/>
      <c r="H144" s="238">
        <v>0.47999999999999998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183</v>
      </c>
      <c r="AU144" s="244" t="s">
        <v>86</v>
      </c>
      <c r="AV144" s="13" t="s">
        <v>86</v>
      </c>
      <c r="AW144" s="13" t="s">
        <v>37</v>
      </c>
      <c r="AX144" s="13" t="s">
        <v>84</v>
      </c>
      <c r="AY144" s="244" t="s">
        <v>140</v>
      </c>
    </row>
    <row r="145" s="2" customFormat="1" ht="16.5" customHeight="1">
      <c r="A145" s="40"/>
      <c r="B145" s="41"/>
      <c r="C145" s="269" t="s">
        <v>242</v>
      </c>
      <c r="D145" s="269" t="s">
        <v>342</v>
      </c>
      <c r="E145" s="270" t="s">
        <v>568</v>
      </c>
      <c r="F145" s="271" t="s">
        <v>569</v>
      </c>
      <c r="G145" s="272" t="s">
        <v>334</v>
      </c>
      <c r="H145" s="273">
        <v>0.95999999999999996</v>
      </c>
      <c r="I145" s="274"/>
      <c r="J145" s="275">
        <f>ROUND(I145*H145,2)</f>
        <v>0</v>
      </c>
      <c r="K145" s="271" t="s">
        <v>147</v>
      </c>
      <c r="L145" s="276"/>
      <c r="M145" s="277" t="s">
        <v>19</v>
      </c>
      <c r="N145" s="278" t="s">
        <v>47</v>
      </c>
      <c r="O145" s="86"/>
      <c r="P145" s="223">
        <f>O145*H145</f>
        <v>0</v>
      </c>
      <c r="Q145" s="223">
        <v>1</v>
      </c>
      <c r="R145" s="223">
        <f>Q145*H145</f>
        <v>0.95999999999999996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216</v>
      </c>
      <c r="AT145" s="225" t="s">
        <v>342</v>
      </c>
      <c r="AU145" s="225" t="s">
        <v>86</v>
      </c>
      <c r="AY145" s="19" t="s">
        <v>140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84</v>
      </c>
      <c r="BK145" s="226">
        <f>ROUND(I145*H145,2)</f>
        <v>0</v>
      </c>
      <c r="BL145" s="19" t="s">
        <v>171</v>
      </c>
      <c r="BM145" s="225" t="s">
        <v>570</v>
      </c>
    </row>
    <row r="146" s="13" customFormat="1">
      <c r="A146" s="13"/>
      <c r="B146" s="234"/>
      <c r="C146" s="235"/>
      <c r="D146" s="232" t="s">
        <v>183</v>
      </c>
      <c r="E146" s="235"/>
      <c r="F146" s="237" t="s">
        <v>571</v>
      </c>
      <c r="G146" s="235"/>
      <c r="H146" s="238">
        <v>0.95999999999999996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183</v>
      </c>
      <c r="AU146" s="244" t="s">
        <v>86</v>
      </c>
      <c r="AV146" s="13" t="s">
        <v>86</v>
      </c>
      <c r="AW146" s="13" t="s">
        <v>4</v>
      </c>
      <c r="AX146" s="13" t="s">
        <v>84</v>
      </c>
      <c r="AY146" s="244" t="s">
        <v>140</v>
      </c>
    </row>
    <row r="147" s="2" customFormat="1" ht="24.15" customHeight="1">
      <c r="A147" s="40"/>
      <c r="B147" s="41"/>
      <c r="C147" s="214" t="s">
        <v>248</v>
      </c>
      <c r="D147" s="214" t="s">
        <v>143</v>
      </c>
      <c r="E147" s="215" t="s">
        <v>355</v>
      </c>
      <c r="F147" s="216" t="s">
        <v>356</v>
      </c>
      <c r="G147" s="217" t="s">
        <v>357</v>
      </c>
      <c r="H147" s="218">
        <v>825</v>
      </c>
      <c r="I147" s="219"/>
      <c r="J147" s="220">
        <f>ROUND(I147*H147,2)</f>
        <v>0</v>
      </c>
      <c r="K147" s="216" t="s">
        <v>147</v>
      </c>
      <c r="L147" s="46"/>
      <c r="M147" s="221" t="s">
        <v>19</v>
      </c>
      <c r="N147" s="222" t="s">
        <v>47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171</v>
      </c>
      <c r="AT147" s="225" t="s">
        <v>143</v>
      </c>
      <c r="AU147" s="225" t="s">
        <v>86</v>
      </c>
      <c r="AY147" s="19" t="s">
        <v>140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84</v>
      </c>
      <c r="BK147" s="226">
        <f>ROUND(I147*H147,2)</f>
        <v>0</v>
      </c>
      <c r="BL147" s="19" t="s">
        <v>171</v>
      </c>
      <c r="BM147" s="225" t="s">
        <v>572</v>
      </c>
    </row>
    <row r="148" s="2" customFormat="1">
      <c r="A148" s="40"/>
      <c r="B148" s="41"/>
      <c r="C148" s="42"/>
      <c r="D148" s="227" t="s">
        <v>150</v>
      </c>
      <c r="E148" s="42"/>
      <c r="F148" s="228" t="s">
        <v>359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150</v>
      </c>
      <c r="AU148" s="19" t="s">
        <v>86</v>
      </c>
    </row>
    <row r="149" s="2" customFormat="1" ht="24.15" customHeight="1">
      <c r="A149" s="40"/>
      <c r="B149" s="41"/>
      <c r="C149" s="214" t="s">
        <v>256</v>
      </c>
      <c r="D149" s="214" t="s">
        <v>143</v>
      </c>
      <c r="E149" s="215" t="s">
        <v>360</v>
      </c>
      <c r="F149" s="216" t="s">
        <v>361</v>
      </c>
      <c r="G149" s="217" t="s">
        <v>357</v>
      </c>
      <c r="H149" s="218">
        <v>454</v>
      </c>
      <c r="I149" s="219"/>
      <c r="J149" s="220">
        <f>ROUND(I149*H149,2)</f>
        <v>0</v>
      </c>
      <c r="K149" s="216" t="s">
        <v>147</v>
      </c>
      <c r="L149" s="46"/>
      <c r="M149" s="221" t="s">
        <v>19</v>
      </c>
      <c r="N149" s="222" t="s">
        <v>47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171</v>
      </c>
      <c r="AT149" s="225" t="s">
        <v>143</v>
      </c>
      <c r="AU149" s="225" t="s">
        <v>86</v>
      </c>
      <c r="AY149" s="19" t="s">
        <v>140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84</v>
      </c>
      <c r="BK149" s="226">
        <f>ROUND(I149*H149,2)</f>
        <v>0</v>
      </c>
      <c r="BL149" s="19" t="s">
        <v>171</v>
      </c>
      <c r="BM149" s="225" t="s">
        <v>573</v>
      </c>
    </row>
    <row r="150" s="2" customFormat="1">
      <c r="A150" s="40"/>
      <c r="B150" s="41"/>
      <c r="C150" s="42"/>
      <c r="D150" s="227" t="s">
        <v>150</v>
      </c>
      <c r="E150" s="42"/>
      <c r="F150" s="228" t="s">
        <v>363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150</v>
      </c>
      <c r="AU150" s="19" t="s">
        <v>86</v>
      </c>
    </row>
    <row r="151" s="2" customFormat="1" ht="16.5" customHeight="1">
      <c r="A151" s="40"/>
      <c r="B151" s="41"/>
      <c r="C151" s="269" t="s">
        <v>8</v>
      </c>
      <c r="D151" s="269" t="s">
        <v>342</v>
      </c>
      <c r="E151" s="270" t="s">
        <v>364</v>
      </c>
      <c r="F151" s="271" t="s">
        <v>365</v>
      </c>
      <c r="G151" s="272" t="s">
        <v>357</v>
      </c>
      <c r="H151" s="273">
        <v>499.39999999999998</v>
      </c>
      <c r="I151" s="274"/>
      <c r="J151" s="275">
        <f>ROUND(I151*H151,2)</f>
        <v>0</v>
      </c>
      <c r="K151" s="271" t="s">
        <v>147</v>
      </c>
      <c r="L151" s="276"/>
      <c r="M151" s="277" t="s">
        <v>19</v>
      </c>
      <c r="N151" s="278" t="s">
        <v>47</v>
      </c>
      <c r="O151" s="86"/>
      <c r="P151" s="223">
        <f>O151*H151</f>
        <v>0</v>
      </c>
      <c r="Q151" s="223">
        <v>0.00040000000000000002</v>
      </c>
      <c r="R151" s="223">
        <f>Q151*H151</f>
        <v>0.19975999999999999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216</v>
      </c>
      <c r="AT151" s="225" t="s">
        <v>342</v>
      </c>
      <c r="AU151" s="225" t="s">
        <v>86</v>
      </c>
      <c r="AY151" s="19" t="s">
        <v>140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84</v>
      </c>
      <c r="BK151" s="226">
        <f>ROUND(I151*H151,2)</f>
        <v>0</v>
      </c>
      <c r="BL151" s="19" t="s">
        <v>171</v>
      </c>
      <c r="BM151" s="225" t="s">
        <v>574</v>
      </c>
    </row>
    <row r="152" s="13" customFormat="1">
      <c r="A152" s="13"/>
      <c r="B152" s="234"/>
      <c r="C152" s="235"/>
      <c r="D152" s="232" t="s">
        <v>183</v>
      </c>
      <c r="E152" s="235"/>
      <c r="F152" s="237" t="s">
        <v>575</v>
      </c>
      <c r="G152" s="235"/>
      <c r="H152" s="238">
        <v>499.39999999999998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183</v>
      </c>
      <c r="AU152" s="244" t="s">
        <v>86</v>
      </c>
      <c r="AV152" s="13" t="s">
        <v>86</v>
      </c>
      <c r="AW152" s="13" t="s">
        <v>4</v>
      </c>
      <c r="AX152" s="13" t="s">
        <v>84</v>
      </c>
      <c r="AY152" s="244" t="s">
        <v>140</v>
      </c>
    </row>
    <row r="153" s="2" customFormat="1" ht="49.05" customHeight="1">
      <c r="A153" s="40"/>
      <c r="B153" s="41"/>
      <c r="C153" s="214" t="s">
        <v>273</v>
      </c>
      <c r="D153" s="214" t="s">
        <v>143</v>
      </c>
      <c r="E153" s="215" t="s">
        <v>368</v>
      </c>
      <c r="F153" s="216" t="s">
        <v>369</v>
      </c>
      <c r="G153" s="217" t="s">
        <v>357</v>
      </c>
      <c r="H153" s="218">
        <v>444.25</v>
      </c>
      <c r="I153" s="219"/>
      <c r="J153" s="220">
        <f>ROUND(I153*H153,2)</f>
        <v>0</v>
      </c>
      <c r="K153" s="216" t="s">
        <v>147</v>
      </c>
      <c r="L153" s="46"/>
      <c r="M153" s="221" t="s">
        <v>19</v>
      </c>
      <c r="N153" s="222" t="s">
        <v>47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171</v>
      </c>
      <c r="AT153" s="225" t="s">
        <v>143</v>
      </c>
      <c r="AU153" s="225" t="s">
        <v>86</v>
      </c>
      <c r="AY153" s="19" t="s">
        <v>140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84</v>
      </c>
      <c r="BK153" s="226">
        <f>ROUND(I153*H153,2)</f>
        <v>0</v>
      </c>
      <c r="BL153" s="19" t="s">
        <v>171</v>
      </c>
      <c r="BM153" s="225" t="s">
        <v>576</v>
      </c>
    </row>
    <row r="154" s="2" customFormat="1">
      <c r="A154" s="40"/>
      <c r="B154" s="41"/>
      <c r="C154" s="42"/>
      <c r="D154" s="227" t="s">
        <v>150</v>
      </c>
      <c r="E154" s="42"/>
      <c r="F154" s="228" t="s">
        <v>371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86</v>
      </c>
    </row>
    <row r="155" s="2" customFormat="1" ht="55.5" customHeight="1">
      <c r="A155" s="40"/>
      <c r="B155" s="41"/>
      <c r="C155" s="214" t="s">
        <v>288</v>
      </c>
      <c r="D155" s="214" t="s">
        <v>143</v>
      </c>
      <c r="E155" s="215" t="s">
        <v>372</v>
      </c>
      <c r="F155" s="216" t="s">
        <v>373</v>
      </c>
      <c r="G155" s="217" t="s">
        <v>357</v>
      </c>
      <c r="H155" s="218">
        <v>444.5</v>
      </c>
      <c r="I155" s="219"/>
      <c r="J155" s="220">
        <f>ROUND(I155*H155,2)</f>
        <v>0</v>
      </c>
      <c r="K155" s="216" t="s">
        <v>147</v>
      </c>
      <c r="L155" s="46"/>
      <c r="M155" s="221" t="s">
        <v>19</v>
      </c>
      <c r="N155" s="222" t="s">
        <v>47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171</v>
      </c>
      <c r="AT155" s="225" t="s">
        <v>143</v>
      </c>
      <c r="AU155" s="225" t="s">
        <v>86</v>
      </c>
      <c r="AY155" s="19" t="s">
        <v>140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84</v>
      </c>
      <c r="BK155" s="226">
        <f>ROUND(I155*H155,2)</f>
        <v>0</v>
      </c>
      <c r="BL155" s="19" t="s">
        <v>171</v>
      </c>
      <c r="BM155" s="225" t="s">
        <v>577</v>
      </c>
    </row>
    <row r="156" s="2" customFormat="1">
      <c r="A156" s="40"/>
      <c r="B156" s="41"/>
      <c r="C156" s="42"/>
      <c r="D156" s="227" t="s">
        <v>150</v>
      </c>
      <c r="E156" s="42"/>
      <c r="F156" s="228" t="s">
        <v>375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150</v>
      </c>
      <c r="AU156" s="19" t="s">
        <v>86</v>
      </c>
    </row>
    <row r="157" s="2" customFormat="1" ht="37.8" customHeight="1">
      <c r="A157" s="40"/>
      <c r="B157" s="41"/>
      <c r="C157" s="214" t="s">
        <v>165</v>
      </c>
      <c r="D157" s="214" t="s">
        <v>143</v>
      </c>
      <c r="E157" s="215" t="s">
        <v>376</v>
      </c>
      <c r="F157" s="216" t="s">
        <v>377</v>
      </c>
      <c r="G157" s="217" t="s">
        <v>357</v>
      </c>
      <c r="H157" s="218">
        <v>444.5</v>
      </c>
      <c r="I157" s="219"/>
      <c r="J157" s="220">
        <f>ROUND(I157*H157,2)</f>
        <v>0</v>
      </c>
      <c r="K157" s="216" t="s">
        <v>147</v>
      </c>
      <c r="L157" s="46"/>
      <c r="M157" s="221" t="s">
        <v>19</v>
      </c>
      <c r="N157" s="222" t="s">
        <v>47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171</v>
      </c>
      <c r="AT157" s="225" t="s">
        <v>143</v>
      </c>
      <c r="AU157" s="225" t="s">
        <v>86</v>
      </c>
      <c r="AY157" s="19" t="s">
        <v>140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84</v>
      </c>
      <c r="BK157" s="226">
        <f>ROUND(I157*H157,2)</f>
        <v>0</v>
      </c>
      <c r="BL157" s="19" t="s">
        <v>171</v>
      </c>
      <c r="BM157" s="225" t="s">
        <v>578</v>
      </c>
    </row>
    <row r="158" s="2" customFormat="1">
      <c r="A158" s="40"/>
      <c r="B158" s="41"/>
      <c r="C158" s="42"/>
      <c r="D158" s="227" t="s">
        <v>150</v>
      </c>
      <c r="E158" s="42"/>
      <c r="F158" s="228" t="s">
        <v>379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150</v>
      </c>
      <c r="AU158" s="19" t="s">
        <v>86</v>
      </c>
    </row>
    <row r="159" s="2" customFormat="1" ht="16.5" customHeight="1">
      <c r="A159" s="40"/>
      <c r="B159" s="41"/>
      <c r="C159" s="269" t="s">
        <v>177</v>
      </c>
      <c r="D159" s="269" t="s">
        <v>342</v>
      </c>
      <c r="E159" s="270" t="s">
        <v>380</v>
      </c>
      <c r="F159" s="271" t="s">
        <v>381</v>
      </c>
      <c r="G159" s="272" t="s">
        <v>382</v>
      </c>
      <c r="H159" s="273">
        <v>8.8900000000000006</v>
      </c>
      <c r="I159" s="274"/>
      <c r="J159" s="275">
        <f>ROUND(I159*H159,2)</f>
        <v>0</v>
      </c>
      <c r="K159" s="271" t="s">
        <v>147</v>
      </c>
      <c r="L159" s="276"/>
      <c r="M159" s="277" t="s">
        <v>19</v>
      </c>
      <c r="N159" s="278" t="s">
        <v>47</v>
      </c>
      <c r="O159" s="86"/>
      <c r="P159" s="223">
        <f>O159*H159</f>
        <v>0</v>
      </c>
      <c r="Q159" s="223">
        <v>0.001</v>
      </c>
      <c r="R159" s="223">
        <f>Q159*H159</f>
        <v>0.0088900000000000003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216</v>
      </c>
      <c r="AT159" s="225" t="s">
        <v>342</v>
      </c>
      <c r="AU159" s="225" t="s">
        <v>86</v>
      </c>
      <c r="AY159" s="19" t="s">
        <v>140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84</v>
      </c>
      <c r="BK159" s="226">
        <f>ROUND(I159*H159,2)</f>
        <v>0</v>
      </c>
      <c r="BL159" s="19" t="s">
        <v>171</v>
      </c>
      <c r="BM159" s="225" t="s">
        <v>579</v>
      </c>
    </row>
    <row r="160" s="13" customFormat="1">
      <c r="A160" s="13"/>
      <c r="B160" s="234"/>
      <c r="C160" s="235"/>
      <c r="D160" s="232" t="s">
        <v>183</v>
      </c>
      <c r="E160" s="235"/>
      <c r="F160" s="237" t="s">
        <v>580</v>
      </c>
      <c r="G160" s="235"/>
      <c r="H160" s="238">
        <v>8.8900000000000006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183</v>
      </c>
      <c r="AU160" s="244" t="s">
        <v>86</v>
      </c>
      <c r="AV160" s="13" t="s">
        <v>86</v>
      </c>
      <c r="AW160" s="13" t="s">
        <v>4</v>
      </c>
      <c r="AX160" s="13" t="s">
        <v>84</v>
      </c>
      <c r="AY160" s="244" t="s">
        <v>140</v>
      </c>
    </row>
    <row r="161" s="12" customFormat="1" ht="22.8" customHeight="1">
      <c r="A161" s="12"/>
      <c r="B161" s="198"/>
      <c r="C161" s="199"/>
      <c r="D161" s="200" t="s">
        <v>75</v>
      </c>
      <c r="E161" s="212" t="s">
        <v>86</v>
      </c>
      <c r="F161" s="212" t="s">
        <v>385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SUM(P162:P194)</f>
        <v>0</v>
      </c>
      <c r="Q161" s="206"/>
      <c r="R161" s="207">
        <f>SUM(R162:R194)</f>
        <v>80.25231608</v>
      </c>
      <c r="S161" s="206"/>
      <c r="T161" s="208">
        <f>SUM(T162:T194)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84</v>
      </c>
      <c r="AT161" s="210" t="s">
        <v>75</v>
      </c>
      <c r="AU161" s="210" t="s">
        <v>84</v>
      </c>
      <c r="AY161" s="209" t="s">
        <v>140</v>
      </c>
      <c r="BK161" s="211">
        <f>SUM(BK162:BK194)</f>
        <v>0</v>
      </c>
    </row>
    <row r="162" s="2" customFormat="1" ht="55.5" customHeight="1">
      <c r="A162" s="40"/>
      <c r="B162" s="41"/>
      <c r="C162" s="214" t="s">
        <v>190</v>
      </c>
      <c r="D162" s="214" t="s">
        <v>143</v>
      </c>
      <c r="E162" s="215" t="s">
        <v>386</v>
      </c>
      <c r="F162" s="216" t="s">
        <v>387</v>
      </c>
      <c r="G162" s="217" t="s">
        <v>357</v>
      </c>
      <c r="H162" s="218">
        <v>60</v>
      </c>
      <c r="I162" s="219"/>
      <c r="J162" s="220">
        <f>ROUND(I162*H162,2)</f>
        <v>0</v>
      </c>
      <c r="K162" s="216" t="s">
        <v>147</v>
      </c>
      <c r="L162" s="46"/>
      <c r="M162" s="221" t="s">
        <v>19</v>
      </c>
      <c r="N162" s="222" t="s">
        <v>47</v>
      </c>
      <c r="O162" s="86"/>
      <c r="P162" s="223">
        <f>O162*H162</f>
        <v>0</v>
      </c>
      <c r="Q162" s="223">
        <v>0.00031</v>
      </c>
      <c r="R162" s="223">
        <f>Q162*H162</f>
        <v>0.018599999999999998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171</v>
      </c>
      <c r="AT162" s="225" t="s">
        <v>143</v>
      </c>
      <c r="AU162" s="225" t="s">
        <v>86</v>
      </c>
      <c r="AY162" s="19" t="s">
        <v>140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84</v>
      </c>
      <c r="BK162" s="226">
        <f>ROUND(I162*H162,2)</f>
        <v>0</v>
      </c>
      <c r="BL162" s="19" t="s">
        <v>171</v>
      </c>
      <c r="BM162" s="225" t="s">
        <v>581</v>
      </c>
    </row>
    <row r="163" s="2" customFormat="1">
      <c r="A163" s="40"/>
      <c r="B163" s="41"/>
      <c r="C163" s="42"/>
      <c r="D163" s="227" t="s">
        <v>150</v>
      </c>
      <c r="E163" s="42"/>
      <c r="F163" s="228" t="s">
        <v>389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150</v>
      </c>
      <c r="AU163" s="19" t="s">
        <v>86</v>
      </c>
    </row>
    <row r="164" s="13" customFormat="1">
      <c r="A164" s="13"/>
      <c r="B164" s="234"/>
      <c r="C164" s="235"/>
      <c r="D164" s="232" t="s">
        <v>183</v>
      </c>
      <c r="E164" s="236" t="s">
        <v>19</v>
      </c>
      <c r="F164" s="237" t="s">
        <v>390</v>
      </c>
      <c r="G164" s="235"/>
      <c r="H164" s="238">
        <v>60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183</v>
      </c>
      <c r="AU164" s="244" t="s">
        <v>86</v>
      </c>
      <c r="AV164" s="13" t="s">
        <v>86</v>
      </c>
      <c r="AW164" s="13" t="s">
        <v>37</v>
      </c>
      <c r="AX164" s="13" t="s">
        <v>84</v>
      </c>
      <c r="AY164" s="244" t="s">
        <v>140</v>
      </c>
    </row>
    <row r="165" s="2" customFormat="1" ht="24.15" customHeight="1">
      <c r="A165" s="40"/>
      <c r="B165" s="41"/>
      <c r="C165" s="269" t="s">
        <v>7</v>
      </c>
      <c r="D165" s="269" t="s">
        <v>342</v>
      </c>
      <c r="E165" s="270" t="s">
        <v>391</v>
      </c>
      <c r="F165" s="271" t="s">
        <v>392</v>
      </c>
      <c r="G165" s="272" t="s">
        <v>357</v>
      </c>
      <c r="H165" s="273">
        <v>71.069999999999993</v>
      </c>
      <c r="I165" s="274"/>
      <c r="J165" s="275">
        <f>ROUND(I165*H165,2)</f>
        <v>0</v>
      </c>
      <c r="K165" s="271" t="s">
        <v>147</v>
      </c>
      <c r="L165" s="276"/>
      <c r="M165" s="277" t="s">
        <v>19</v>
      </c>
      <c r="N165" s="278" t="s">
        <v>47</v>
      </c>
      <c r="O165" s="86"/>
      <c r="P165" s="223">
        <f>O165*H165</f>
        <v>0</v>
      </c>
      <c r="Q165" s="223">
        <v>0.00029999999999999997</v>
      </c>
      <c r="R165" s="223">
        <f>Q165*H165</f>
        <v>0.021320999999999996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216</v>
      </c>
      <c r="AT165" s="225" t="s">
        <v>342</v>
      </c>
      <c r="AU165" s="225" t="s">
        <v>86</v>
      </c>
      <c r="AY165" s="19" t="s">
        <v>140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84</v>
      </c>
      <c r="BK165" s="226">
        <f>ROUND(I165*H165,2)</f>
        <v>0</v>
      </c>
      <c r="BL165" s="19" t="s">
        <v>171</v>
      </c>
      <c r="BM165" s="225" t="s">
        <v>582</v>
      </c>
    </row>
    <row r="166" s="13" customFormat="1">
      <c r="A166" s="13"/>
      <c r="B166" s="234"/>
      <c r="C166" s="235"/>
      <c r="D166" s="232" t="s">
        <v>183</v>
      </c>
      <c r="E166" s="235"/>
      <c r="F166" s="237" t="s">
        <v>394</v>
      </c>
      <c r="G166" s="235"/>
      <c r="H166" s="238">
        <v>71.069999999999993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183</v>
      </c>
      <c r="AU166" s="244" t="s">
        <v>86</v>
      </c>
      <c r="AV166" s="13" t="s">
        <v>86</v>
      </c>
      <c r="AW166" s="13" t="s">
        <v>4</v>
      </c>
      <c r="AX166" s="13" t="s">
        <v>84</v>
      </c>
      <c r="AY166" s="244" t="s">
        <v>140</v>
      </c>
    </row>
    <row r="167" s="2" customFormat="1" ht="55.5" customHeight="1">
      <c r="A167" s="40"/>
      <c r="B167" s="41"/>
      <c r="C167" s="214" t="s">
        <v>283</v>
      </c>
      <c r="D167" s="214" t="s">
        <v>143</v>
      </c>
      <c r="E167" s="215" t="s">
        <v>395</v>
      </c>
      <c r="F167" s="216" t="s">
        <v>396</v>
      </c>
      <c r="G167" s="217" t="s">
        <v>397</v>
      </c>
      <c r="H167" s="218">
        <v>30</v>
      </c>
      <c r="I167" s="219"/>
      <c r="J167" s="220">
        <f>ROUND(I167*H167,2)</f>
        <v>0</v>
      </c>
      <c r="K167" s="216" t="s">
        <v>147</v>
      </c>
      <c r="L167" s="46"/>
      <c r="M167" s="221" t="s">
        <v>19</v>
      </c>
      <c r="N167" s="222" t="s">
        <v>47</v>
      </c>
      <c r="O167" s="86"/>
      <c r="P167" s="223">
        <f>O167*H167</f>
        <v>0</v>
      </c>
      <c r="Q167" s="223">
        <v>0.27411000000000002</v>
      </c>
      <c r="R167" s="223">
        <f>Q167*H167</f>
        <v>8.2233000000000001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171</v>
      </c>
      <c r="AT167" s="225" t="s">
        <v>143</v>
      </c>
      <c r="AU167" s="225" t="s">
        <v>86</v>
      </c>
      <c r="AY167" s="19" t="s">
        <v>140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84</v>
      </c>
      <c r="BK167" s="226">
        <f>ROUND(I167*H167,2)</f>
        <v>0</v>
      </c>
      <c r="BL167" s="19" t="s">
        <v>171</v>
      </c>
      <c r="BM167" s="225" t="s">
        <v>583</v>
      </c>
    </row>
    <row r="168" s="2" customFormat="1">
      <c r="A168" s="40"/>
      <c r="B168" s="41"/>
      <c r="C168" s="42"/>
      <c r="D168" s="227" t="s">
        <v>150</v>
      </c>
      <c r="E168" s="42"/>
      <c r="F168" s="228" t="s">
        <v>399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150</v>
      </c>
      <c r="AU168" s="19" t="s">
        <v>86</v>
      </c>
    </row>
    <row r="169" s="2" customFormat="1" ht="16.5" customHeight="1">
      <c r="A169" s="40"/>
      <c r="B169" s="41"/>
      <c r="C169" s="214" t="s">
        <v>296</v>
      </c>
      <c r="D169" s="214" t="s">
        <v>143</v>
      </c>
      <c r="E169" s="215" t="s">
        <v>584</v>
      </c>
      <c r="F169" s="216" t="s">
        <v>585</v>
      </c>
      <c r="G169" s="217" t="s">
        <v>586</v>
      </c>
      <c r="H169" s="218">
        <v>1</v>
      </c>
      <c r="I169" s="219"/>
      <c r="J169" s="220">
        <f>ROUND(I169*H169,2)</f>
        <v>0</v>
      </c>
      <c r="K169" s="216" t="s">
        <v>19</v>
      </c>
      <c r="L169" s="46"/>
      <c r="M169" s="221" t="s">
        <v>19</v>
      </c>
      <c r="N169" s="222" t="s">
        <v>47</v>
      </c>
      <c r="O169" s="86"/>
      <c r="P169" s="223">
        <f>O169*H169</f>
        <v>0</v>
      </c>
      <c r="Q169" s="223">
        <v>1.03146</v>
      </c>
      <c r="R169" s="223">
        <f>Q169*H169</f>
        <v>1.03146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171</v>
      </c>
      <c r="AT169" s="225" t="s">
        <v>143</v>
      </c>
      <c r="AU169" s="225" t="s">
        <v>86</v>
      </c>
      <c r="AY169" s="19" t="s">
        <v>140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84</v>
      </c>
      <c r="BK169" s="226">
        <f>ROUND(I169*H169,2)</f>
        <v>0</v>
      </c>
      <c r="BL169" s="19" t="s">
        <v>171</v>
      </c>
      <c r="BM169" s="225" t="s">
        <v>587</v>
      </c>
    </row>
    <row r="170" s="2" customFormat="1">
      <c r="A170" s="40"/>
      <c r="B170" s="41"/>
      <c r="C170" s="42"/>
      <c r="D170" s="232" t="s">
        <v>152</v>
      </c>
      <c r="E170" s="42"/>
      <c r="F170" s="233" t="s">
        <v>588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152</v>
      </c>
      <c r="AU170" s="19" t="s">
        <v>86</v>
      </c>
    </row>
    <row r="171" s="2" customFormat="1" ht="24.15" customHeight="1">
      <c r="A171" s="40"/>
      <c r="B171" s="41"/>
      <c r="C171" s="214" t="s">
        <v>441</v>
      </c>
      <c r="D171" s="214" t="s">
        <v>143</v>
      </c>
      <c r="E171" s="215" t="s">
        <v>589</v>
      </c>
      <c r="F171" s="216" t="s">
        <v>590</v>
      </c>
      <c r="G171" s="217" t="s">
        <v>318</v>
      </c>
      <c r="H171" s="218">
        <v>28.084</v>
      </c>
      <c r="I171" s="219"/>
      <c r="J171" s="220">
        <f>ROUND(I171*H171,2)</f>
        <v>0</v>
      </c>
      <c r="K171" s="216" t="s">
        <v>147</v>
      </c>
      <c r="L171" s="46"/>
      <c r="M171" s="221" t="s">
        <v>19</v>
      </c>
      <c r="N171" s="222" t="s">
        <v>47</v>
      </c>
      <c r="O171" s="86"/>
      <c r="P171" s="223">
        <f>O171*H171</f>
        <v>0</v>
      </c>
      <c r="Q171" s="223">
        <v>2.5018699999999998</v>
      </c>
      <c r="R171" s="223">
        <f>Q171*H171</f>
        <v>70.262517079999995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171</v>
      </c>
      <c r="AT171" s="225" t="s">
        <v>143</v>
      </c>
      <c r="AU171" s="225" t="s">
        <v>86</v>
      </c>
      <c r="AY171" s="19" t="s">
        <v>140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84</v>
      </c>
      <c r="BK171" s="226">
        <f>ROUND(I171*H171,2)</f>
        <v>0</v>
      </c>
      <c r="BL171" s="19" t="s">
        <v>171</v>
      </c>
      <c r="BM171" s="225" t="s">
        <v>591</v>
      </c>
    </row>
    <row r="172" s="2" customFormat="1">
      <c r="A172" s="40"/>
      <c r="B172" s="41"/>
      <c r="C172" s="42"/>
      <c r="D172" s="227" t="s">
        <v>150</v>
      </c>
      <c r="E172" s="42"/>
      <c r="F172" s="228" t="s">
        <v>592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150</v>
      </c>
      <c r="AU172" s="19" t="s">
        <v>86</v>
      </c>
    </row>
    <row r="173" s="14" customFormat="1">
      <c r="A173" s="14"/>
      <c r="B173" s="245"/>
      <c r="C173" s="246"/>
      <c r="D173" s="232" t="s">
        <v>183</v>
      </c>
      <c r="E173" s="247" t="s">
        <v>19</v>
      </c>
      <c r="F173" s="248" t="s">
        <v>593</v>
      </c>
      <c r="G173" s="246"/>
      <c r="H173" s="247" t="s">
        <v>19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183</v>
      </c>
      <c r="AU173" s="254" t="s">
        <v>86</v>
      </c>
      <c r="AV173" s="14" t="s">
        <v>84</v>
      </c>
      <c r="AW173" s="14" t="s">
        <v>37</v>
      </c>
      <c r="AX173" s="14" t="s">
        <v>76</v>
      </c>
      <c r="AY173" s="254" t="s">
        <v>140</v>
      </c>
    </row>
    <row r="174" s="13" customFormat="1">
      <c r="A174" s="13"/>
      <c r="B174" s="234"/>
      <c r="C174" s="235"/>
      <c r="D174" s="232" t="s">
        <v>183</v>
      </c>
      <c r="E174" s="236" t="s">
        <v>19</v>
      </c>
      <c r="F174" s="237" t="s">
        <v>542</v>
      </c>
      <c r="G174" s="235"/>
      <c r="H174" s="238">
        <v>1.696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183</v>
      </c>
      <c r="AU174" s="244" t="s">
        <v>86</v>
      </c>
      <c r="AV174" s="13" t="s">
        <v>86</v>
      </c>
      <c r="AW174" s="13" t="s">
        <v>37</v>
      </c>
      <c r="AX174" s="13" t="s">
        <v>76</v>
      </c>
      <c r="AY174" s="244" t="s">
        <v>140</v>
      </c>
    </row>
    <row r="175" s="13" customFormat="1">
      <c r="A175" s="13"/>
      <c r="B175" s="234"/>
      <c r="C175" s="235"/>
      <c r="D175" s="232" t="s">
        <v>183</v>
      </c>
      <c r="E175" s="236" t="s">
        <v>19</v>
      </c>
      <c r="F175" s="237" t="s">
        <v>543</v>
      </c>
      <c r="G175" s="235"/>
      <c r="H175" s="238">
        <v>1.508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183</v>
      </c>
      <c r="AU175" s="244" t="s">
        <v>86</v>
      </c>
      <c r="AV175" s="13" t="s">
        <v>86</v>
      </c>
      <c r="AW175" s="13" t="s">
        <v>37</v>
      </c>
      <c r="AX175" s="13" t="s">
        <v>76</v>
      </c>
      <c r="AY175" s="244" t="s">
        <v>140</v>
      </c>
    </row>
    <row r="176" s="13" customFormat="1">
      <c r="A176" s="13"/>
      <c r="B176" s="234"/>
      <c r="C176" s="235"/>
      <c r="D176" s="232" t="s">
        <v>183</v>
      </c>
      <c r="E176" s="236" t="s">
        <v>19</v>
      </c>
      <c r="F176" s="237" t="s">
        <v>544</v>
      </c>
      <c r="G176" s="235"/>
      <c r="H176" s="238">
        <v>17.280000000000001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183</v>
      </c>
      <c r="AU176" s="244" t="s">
        <v>86</v>
      </c>
      <c r="AV176" s="13" t="s">
        <v>86</v>
      </c>
      <c r="AW176" s="13" t="s">
        <v>37</v>
      </c>
      <c r="AX176" s="13" t="s">
        <v>76</v>
      </c>
      <c r="AY176" s="244" t="s">
        <v>140</v>
      </c>
    </row>
    <row r="177" s="13" customFormat="1">
      <c r="A177" s="13"/>
      <c r="B177" s="234"/>
      <c r="C177" s="235"/>
      <c r="D177" s="232" t="s">
        <v>183</v>
      </c>
      <c r="E177" s="236" t="s">
        <v>19</v>
      </c>
      <c r="F177" s="237" t="s">
        <v>545</v>
      </c>
      <c r="G177" s="235"/>
      <c r="H177" s="238">
        <v>7.5999999999999996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183</v>
      </c>
      <c r="AU177" s="244" t="s">
        <v>86</v>
      </c>
      <c r="AV177" s="13" t="s">
        <v>86</v>
      </c>
      <c r="AW177" s="13" t="s">
        <v>37</v>
      </c>
      <c r="AX177" s="13" t="s">
        <v>76</v>
      </c>
      <c r="AY177" s="244" t="s">
        <v>140</v>
      </c>
    </row>
    <row r="178" s="15" customFormat="1">
      <c r="A178" s="15"/>
      <c r="B178" s="258"/>
      <c r="C178" s="259"/>
      <c r="D178" s="232" t="s">
        <v>183</v>
      </c>
      <c r="E178" s="260" t="s">
        <v>19</v>
      </c>
      <c r="F178" s="261" t="s">
        <v>324</v>
      </c>
      <c r="G178" s="259"/>
      <c r="H178" s="262">
        <v>28.084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8" t="s">
        <v>183</v>
      </c>
      <c r="AU178" s="268" t="s">
        <v>86</v>
      </c>
      <c r="AV178" s="15" t="s">
        <v>171</v>
      </c>
      <c r="AW178" s="15" t="s">
        <v>37</v>
      </c>
      <c r="AX178" s="15" t="s">
        <v>84</v>
      </c>
      <c r="AY178" s="268" t="s">
        <v>140</v>
      </c>
    </row>
    <row r="179" s="2" customFormat="1" ht="16.5" customHeight="1">
      <c r="A179" s="40"/>
      <c r="B179" s="41"/>
      <c r="C179" s="214" t="s">
        <v>447</v>
      </c>
      <c r="D179" s="214" t="s">
        <v>143</v>
      </c>
      <c r="E179" s="215" t="s">
        <v>594</v>
      </c>
      <c r="F179" s="216" t="s">
        <v>595</v>
      </c>
      <c r="G179" s="217" t="s">
        <v>357</v>
      </c>
      <c r="H179" s="218">
        <v>147.19999999999999</v>
      </c>
      <c r="I179" s="219"/>
      <c r="J179" s="220">
        <f>ROUND(I179*H179,2)</f>
        <v>0</v>
      </c>
      <c r="K179" s="216" t="s">
        <v>147</v>
      </c>
      <c r="L179" s="46"/>
      <c r="M179" s="221" t="s">
        <v>19</v>
      </c>
      <c r="N179" s="222" t="s">
        <v>47</v>
      </c>
      <c r="O179" s="86"/>
      <c r="P179" s="223">
        <f>O179*H179</f>
        <v>0</v>
      </c>
      <c r="Q179" s="223">
        <v>0.00264</v>
      </c>
      <c r="R179" s="223">
        <f>Q179*H179</f>
        <v>0.38860799999999995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171</v>
      </c>
      <c r="AT179" s="225" t="s">
        <v>143</v>
      </c>
      <c r="AU179" s="225" t="s">
        <v>86</v>
      </c>
      <c r="AY179" s="19" t="s">
        <v>140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84</v>
      </c>
      <c r="BK179" s="226">
        <f>ROUND(I179*H179,2)</f>
        <v>0</v>
      </c>
      <c r="BL179" s="19" t="s">
        <v>171</v>
      </c>
      <c r="BM179" s="225" t="s">
        <v>596</v>
      </c>
    </row>
    <row r="180" s="2" customFormat="1">
      <c r="A180" s="40"/>
      <c r="B180" s="41"/>
      <c r="C180" s="42"/>
      <c r="D180" s="227" t="s">
        <v>150</v>
      </c>
      <c r="E180" s="42"/>
      <c r="F180" s="228" t="s">
        <v>597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150</v>
      </c>
      <c r="AU180" s="19" t="s">
        <v>86</v>
      </c>
    </row>
    <row r="181" s="13" customFormat="1">
      <c r="A181" s="13"/>
      <c r="B181" s="234"/>
      <c r="C181" s="235"/>
      <c r="D181" s="232" t="s">
        <v>183</v>
      </c>
      <c r="E181" s="236" t="s">
        <v>19</v>
      </c>
      <c r="F181" s="237" t="s">
        <v>598</v>
      </c>
      <c r="G181" s="235"/>
      <c r="H181" s="238">
        <v>60.799999999999997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183</v>
      </c>
      <c r="AU181" s="244" t="s">
        <v>86</v>
      </c>
      <c r="AV181" s="13" t="s">
        <v>86</v>
      </c>
      <c r="AW181" s="13" t="s">
        <v>37</v>
      </c>
      <c r="AX181" s="13" t="s">
        <v>76</v>
      </c>
      <c r="AY181" s="244" t="s">
        <v>140</v>
      </c>
    </row>
    <row r="182" s="13" customFormat="1">
      <c r="A182" s="13"/>
      <c r="B182" s="234"/>
      <c r="C182" s="235"/>
      <c r="D182" s="232" t="s">
        <v>183</v>
      </c>
      <c r="E182" s="236" t="s">
        <v>19</v>
      </c>
      <c r="F182" s="237" t="s">
        <v>599</v>
      </c>
      <c r="G182" s="235"/>
      <c r="H182" s="238">
        <v>86.400000000000006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183</v>
      </c>
      <c r="AU182" s="244" t="s">
        <v>86</v>
      </c>
      <c r="AV182" s="13" t="s">
        <v>86</v>
      </c>
      <c r="AW182" s="13" t="s">
        <v>37</v>
      </c>
      <c r="AX182" s="13" t="s">
        <v>76</v>
      </c>
      <c r="AY182" s="244" t="s">
        <v>140</v>
      </c>
    </row>
    <row r="183" s="15" customFormat="1">
      <c r="A183" s="15"/>
      <c r="B183" s="258"/>
      <c r="C183" s="259"/>
      <c r="D183" s="232" t="s">
        <v>183</v>
      </c>
      <c r="E183" s="260" t="s">
        <v>19</v>
      </c>
      <c r="F183" s="261" t="s">
        <v>324</v>
      </c>
      <c r="G183" s="259"/>
      <c r="H183" s="262">
        <v>147.19999999999999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8" t="s">
        <v>183</v>
      </c>
      <c r="AU183" s="268" t="s">
        <v>86</v>
      </c>
      <c r="AV183" s="15" t="s">
        <v>171</v>
      </c>
      <c r="AW183" s="15" t="s">
        <v>37</v>
      </c>
      <c r="AX183" s="15" t="s">
        <v>84</v>
      </c>
      <c r="AY183" s="268" t="s">
        <v>140</v>
      </c>
    </row>
    <row r="184" s="2" customFormat="1" ht="16.5" customHeight="1">
      <c r="A184" s="40"/>
      <c r="B184" s="41"/>
      <c r="C184" s="214" t="s">
        <v>452</v>
      </c>
      <c r="D184" s="214" t="s">
        <v>143</v>
      </c>
      <c r="E184" s="215" t="s">
        <v>600</v>
      </c>
      <c r="F184" s="216" t="s">
        <v>601</v>
      </c>
      <c r="G184" s="217" t="s">
        <v>357</v>
      </c>
      <c r="H184" s="218">
        <v>147.19999999999999</v>
      </c>
      <c r="I184" s="219"/>
      <c r="J184" s="220">
        <f>ROUND(I184*H184,2)</f>
        <v>0</v>
      </c>
      <c r="K184" s="216" t="s">
        <v>147</v>
      </c>
      <c r="L184" s="46"/>
      <c r="M184" s="221" t="s">
        <v>19</v>
      </c>
      <c r="N184" s="222" t="s">
        <v>47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171</v>
      </c>
      <c r="AT184" s="225" t="s">
        <v>143</v>
      </c>
      <c r="AU184" s="225" t="s">
        <v>86</v>
      </c>
      <c r="AY184" s="19" t="s">
        <v>140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84</v>
      </c>
      <c r="BK184" s="226">
        <f>ROUND(I184*H184,2)</f>
        <v>0</v>
      </c>
      <c r="BL184" s="19" t="s">
        <v>171</v>
      </c>
      <c r="BM184" s="225" t="s">
        <v>602</v>
      </c>
    </row>
    <row r="185" s="2" customFormat="1">
      <c r="A185" s="40"/>
      <c r="B185" s="41"/>
      <c r="C185" s="42"/>
      <c r="D185" s="227" t="s">
        <v>150</v>
      </c>
      <c r="E185" s="42"/>
      <c r="F185" s="228" t="s">
        <v>603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86</v>
      </c>
    </row>
    <row r="186" s="2" customFormat="1" ht="16.5" customHeight="1">
      <c r="A186" s="40"/>
      <c r="B186" s="41"/>
      <c r="C186" s="214" t="s">
        <v>457</v>
      </c>
      <c r="D186" s="214" t="s">
        <v>143</v>
      </c>
      <c r="E186" s="215" t="s">
        <v>604</v>
      </c>
      <c r="F186" s="216" t="s">
        <v>605</v>
      </c>
      <c r="G186" s="217" t="s">
        <v>427</v>
      </c>
      <c r="H186" s="218">
        <v>6</v>
      </c>
      <c r="I186" s="219"/>
      <c r="J186" s="220">
        <f>ROUND(I186*H186,2)</f>
        <v>0</v>
      </c>
      <c r="K186" s="216" t="s">
        <v>19</v>
      </c>
      <c r="L186" s="46"/>
      <c r="M186" s="221" t="s">
        <v>19</v>
      </c>
      <c r="N186" s="222" t="s">
        <v>47</v>
      </c>
      <c r="O186" s="86"/>
      <c r="P186" s="223">
        <f>O186*H186</f>
        <v>0</v>
      </c>
      <c r="Q186" s="223">
        <v>0.01762</v>
      </c>
      <c r="R186" s="223">
        <f>Q186*H186</f>
        <v>0.10572000000000001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171</v>
      </c>
      <c r="AT186" s="225" t="s">
        <v>143</v>
      </c>
      <c r="AU186" s="225" t="s">
        <v>86</v>
      </c>
      <c r="AY186" s="19" t="s">
        <v>140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84</v>
      </c>
      <c r="BK186" s="226">
        <f>ROUND(I186*H186,2)</f>
        <v>0</v>
      </c>
      <c r="BL186" s="19" t="s">
        <v>171</v>
      </c>
      <c r="BM186" s="225" t="s">
        <v>606</v>
      </c>
    </row>
    <row r="187" s="14" customFormat="1">
      <c r="A187" s="14"/>
      <c r="B187" s="245"/>
      <c r="C187" s="246"/>
      <c r="D187" s="232" t="s">
        <v>183</v>
      </c>
      <c r="E187" s="247" t="s">
        <v>19</v>
      </c>
      <c r="F187" s="248" t="s">
        <v>607</v>
      </c>
      <c r="G187" s="246"/>
      <c r="H187" s="247" t="s">
        <v>19</v>
      </c>
      <c r="I187" s="249"/>
      <c r="J187" s="246"/>
      <c r="K187" s="246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183</v>
      </c>
      <c r="AU187" s="254" t="s">
        <v>86</v>
      </c>
      <c r="AV187" s="14" t="s">
        <v>84</v>
      </c>
      <c r="AW187" s="14" t="s">
        <v>37</v>
      </c>
      <c r="AX187" s="14" t="s">
        <v>76</v>
      </c>
      <c r="AY187" s="254" t="s">
        <v>140</v>
      </c>
    </row>
    <row r="188" s="13" customFormat="1">
      <c r="A188" s="13"/>
      <c r="B188" s="234"/>
      <c r="C188" s="235"/>
      <c r="D188" s="232" t="s">
        <v>183</v>
      </c>
      <c r="E188" s="236" t="s">
        <v>19</v>
      </c>
      <c r="F188" s="237" t="s">
        <v>608</v>
      </c>
      <c r="G188" s="235"/>
      <c r="H188" s="238">
        <v>4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183</v>
      </c>
      <c r="AU188" s="244" t="s">
        <v>86</v>
      </c>
      <c r="AV188" s="13" t="s">
        <v>86</v>
      </c>
      <c r="AW188" s="13" t="s">
        <v>37</v>
      </c>
      <c r="AX188" s="13" t="s">
        <v>76</v>
      </c>
      <c r="AY188" s="244" t="s">
        <v>140</v>
      </c>
    </row>
    <row r="189" s="13" customFormat="1">
      <c r="A189" s="13"/>
      <c r="B189" s="234"/>
      <c r="C189" s="235"/>
      <c r="D189" s="232" t="s">
        <v>183</v>
      </c>
      <c r="E189" s="236" t="s">
        <v>19</v>
      </c>
      <c r="F189" s="237" t="s">
        <v>609</v>
      </c>
      <c r="G189" s="235"/>
      <c r="H189" s="238">
        <v>2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183</v>
      </c>
      <c r="AU189" s="244" t="s">
        <v>86</v>
      </c>
      <c r="AV189" s="13" t="s">
        <v>86</v>
      </c>
      <c r="AW189" s="13" t="s">
        <v>37</v>
      </c>
      <c r="AX189" s="13" t="s">
        <v>76</v>
      </c>
      <c r="AY189" s="244" t="s">
        <v>140</v>
      </c>
    </row>
    <row r="190" s="15" customFormat="1">
      <c r="A190" s="15"/>
      <c r="B190" s="258"/>
      <c r="C190" s="259"/>
      <c r="D190" s="232" t="s">
        <v>183</v>
      </c>
      <c r="E190" s="260" t="s">
        <v>19</v>
      </c>
      <c r="F190" s="261" t="s">
        <v>324</v>
      </c>
      <c r="G190" s="259"/>
      <c r="H190" s="262">
        <v>6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8" t="s">
        <v>183</v>
      </c>
      <c r="AU190" s="268" t="s">
        <v>86</v>
      </c>
      <c r="AV190" s="15" t="s">
        <v>171</v>
      </c>
      <c r="AW190" s="15" t="s">
        <v>37</v>
      </c>
      <c r="AX190" s="15" t="s">
        <v>84</v>
      </c>
      <c r="AY190" s="268" t="s">
        <v>140</v>
      </c>
    </row>
    <row r="191" s="2" customFormat="1" ht="24.15" customHeight="1">
      <c r="A191" s="40"/>
      <c r="B191" s="41"/>
      <c r="C191" s="269" t="s">
        <v>461</v>
      </c>
      <c r="D191" s="269" t="s">
        <v>342</v>
      </c>
      <c r="E191" s="270" t="s">
        <v>610</v>
      </c>
      <c r="F191" s="271" t="s">
        <v>611</v>
      </c>
      <c r="G191" s="272" t="s">
        <v>397</v>
      </c>
      <c r="H191" s="273">
        <v>6</v>
      </c>
      <c r="I191" s="274"/>
      <c r="J191" s="275">
        <f>ROUND(I191*H191,2)</f>
        <v>0</v>
      </c>
      <c r="K191" s="271" t="s">
        <v>147</v>
      </c>
      <c r="L191" s="276"/>
      <c r="M191" s="277" t="s">
        <v>19</v>
      </c>
      <c r="N191" s="278" t="s">
        <v>47</v>
      </c>
      <c r="O191" s="86"/>
      <c r="P191" s="223">
        <f>O191*H191</f>
        <v>0</v>
      </c>
      <c r="Q191" s="223">
        <v>0.020240000000000001</v>
      </c>
      <c r="R191" s="223">
        <f>Q191*H191</f>
        <v>0.12144000000000001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216</v>
      </c>
      <c r="AT191" s="225" t="s">
        <v>342</v>
      </c>
      <c r="AU191" s="225" t="s">
        <v>86</v>
      </c>
      <c r="AY191" s="19" t="s">
        <v>140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84</v>
      </c>
      <c r="BK191" s="226">
        <f>ROUND(I191*H191,2)</f>
        <v>0</v>
      </c>
      <c r="BL191" s="19" t="s">
        <v>171</v>
      </c>
      <c r="BM191" s="225" t="s">
        <v>612</v>
      </c>
    </row>
    <row r="192" s="13" customFormat="1">
      <c r="A192" s="13"/>
      <c r="B192" s="234"/>
      <c r="C192" s="235"/>
      <c r="D192" s="232" t="s">
        <v>183</v>
      </c>
      <c r="E192" s="236" t="s">
        <v>19</v>
      </c>
      <c r="F192" s="237" t="s">
        <v>613</v>
      </c>
      <c r="G192" s="235"/>
      <c r="H192" s="238">
        <v>6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183</v>
      </c>
      <c r="AU192" s="244" t="s">
        <v>86</v>
      </c>
      <c r="AV192" s="13" t="s">
        <v>86</v>
      </c>
      <c r="AW192" s="13" t="s">
        <v>37</v>
      </c>
      <c r="AX192" s="13" t="s">
        <v>84</v>
      </c>
      <c r="AY192" s="244" t="s">
        <v>140</v>
      </c>
    </row>
    <row r="193" s="2" customFormat="1" ht="24.15" customHeight="1">
      <c r="A193" s="40"/>
      <c r="B193" s="41"/>
      <c r="C193" s="269" t="s">
        <v>467</v>
      </c>
      <c r="D193" s="269" t="s">
        <v>342</v>
      </c>
      <c r="E193" s="270" t="s">
        <v>614</v>
      </c>
      <c r="F193" s="271" t="s">
        <v>615</v>
      </c>
      <c r="G193" s="272" t="s">
        <v>397</v>
      </c>
      <c r="H193" s="273">
        <v>3</v>
      </c>
      <c r="I193" s="274"/>
      <c r="J193" s="275">
        <f>ROUND(I193*H193,2)</f>
        <v>0</v>
      </c>
      <c r="K193" s="271" t="s">
        <v>147</v>
      </c>
      <c r="L193" s="276"/>
      <c r="M193" s="277" t="s">
        <v>19</v>
      </c>
      <c r="N193" s="278" t="s">
        <v>47</v>
      </c>
      <c r="O193" s="86"/>
      <c r="P193" s="223">
        <f>O193*H193</f>
        <v>0</v>
      </c>
      <c r="Q193" s="223">
        <v>0.026450000000000001</v>
      </c>
      <c r="R193" s="223">
        <f>Q193*H193</f>
        <v>0.079350000000000004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216</v>
      </c>
      <c r="AT193" s="225" t="s">
        <v>342</v>
      </c>
      <c r="AU193" s="225" t="s">
        <v>86</v>
      </c>
      <c r="AY193" s="19" t="s">
        <v>140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84</v>
      </c>
      <c r="BK193" s="226">
        <f>ROUND(I193*H193,2)</f>
        <v>0</v>
      </c>
      <c r="BL193" s="19" t="s">
        <v>171</v>
      </c>
      <c r="BM193" s="225" t="s">
        <v>616</v>
      </c>
    </row>
    <row r="194" s="13" customFormat="1">
      <c r="A194" s="13"/>
      <c r="B194" s="234"/>
      <c r="C194" s="235"/>
      <c r="D194" s="232" t="s">
        <v>183</v>
      </c>
      <c r="E194" s="236" t="s">
        <v>19</v>
      </c>
      <c r="F194" s="237" t="s">
        <v>617</v>
      </c>
      <c r="G194" s="235"/>
      <c r="H194" s="238">
        <v>3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183</v>
      </c>
      <c r="AU194" s="244" t="s">
        <v>86</v>
      </c>
      <c r="AV194" s="13" t="s">
        <v>86</v>
      </c>
      <c r="AW194" s="13" t="s">
        <v>37</v>
      </c>
      <c r="AX194" s="13" t="s">
        <v>84</v>
      </c>
      <c r="AY194" s="244" t="s">
        <v>140</v>
      </c>
    </row>
    <row r="195" s="12" customFormat="1" ht="22.8" customHeight="1">
      <c r="A195" s="12"/>
      <c r="B195" s="198"/>
      <c r="C195" s="199"/>
      <c r="D195" s="200" t="s">
        <v>75</v>
      </c>
      <c r="E195" s="212" t="s">
        <v>159</v>
      </c>
      <c r="F195" s="212" t="s">
        <v>618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SUM(P196:P206)</f>
        <v>0</v>
      </c>
      <c r="Q195" s="206"/>
      <c r="R195" s="207">
        <f>SUM(R196:R206)</f>
        <v>23.079127200000002</v>
      </c>
      <c r="S195" s="206"/>
      <c r="T195" s="208">
        <f>SUM(T196:T206)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84</v>
      </c>
      <c r="AT195" s="210" t="s">
        <v>75</v>
      </c>
      <c r="AU195" s="210" t="s">
        <v>84</v>
      </c>
      <c r="AY195" s="209" t="s">
        <v>140</v>
      </c>
      <c r="BK195" s="211">
        <f>SUM(BK196:BK206)</f>
        <v>0</v>
      </c>
    </row>
    <row r="196" s="2" customFormat="1" ht="37.8" customHeight="1">
      <c r="A196" s="40"/>
      <c r="B196" s="41"/>
      <c r="C196" s="214" t="s">
        <v>472</v>
      </c>
      <c r="D196" s="214" t="s">
        <v>143</v>
      </c>
      <c r="E196" s="215" t="s">
        <v>619</v>
      </c>
      <c r="F196" s="216" t="s">
        <v>620</v>
      </c>
      <c r="G196" s="217" t="s">
        <v>357</v>
      </c>
      <c r="H196" s="218">
        <v>4.7999999999999998</v>
      </c>
      <c r="I196" s="219"/>
      <c r="J196" s="220">
        <f>ROUND(I196*H196,2)</f>
        <v>0</v>
      </c>
      <c r="K196" s="216" t="s">
        <v>147</v>
      </c>
      <c r="L196" s="46"/>
      <c r="M196" s="221" t="s">
        <v>19</v>
      </c>
      <c r="N196" s="222" t="s">
        <v>47</v>
      </c>
      <c r="O196" s="86"/>
      <c r="P196" s="223">
        <f>O196*H196</f>
        <v>0</v>
      </c>
      <c r="Q196" s="223">
        <v>0.0098399999999999998</v>
      </c>
      <c r="R196" s="223">
        <f>Q196*H196</f>
        <v>0.047231999999999996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171</v>
      </c>
      <c r="AT196" s="225" t="s">
        <v>143</v>
      </c>
      <c r="AU196" s="225" t="s">
        <v>86</v>
      </c>
      <c r="AY196" s="19" t="s">
        <v>140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84</v>
      </c>
      <c r="BK196" s="226">
        <f>ROUND(I196*H196,2)</f>
        <v>0</v>
      </c>
      <c r="BL196" s="19" t="s">
        <v>171</v>
      </c>
      <c r="BM196" s="225" t="s">
        <v>621</v>
      </c>
    </row>
    <row r="197" s="2" customFormat="1">
      <c r="A197" s="40"/>
      <c r="B197" s="41"/>
      <c r="C197" s="42"/>
      <c r="D197" s="227" t="s">
        <v>150</v>
      </c>
      <c r="E197" s="42"/>
      <c r="F197" s="228" t="s">
        <v>622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150</v>
      </c>
      <c r="AU197" s="19" t="s">
        <v>86</v>
      </c>
    </row>
    <row r="198" s="13" customFormat="1">
      <c r="A198" s="13"/>
      <c r="B198" s="234"/>
      <c r="C198" s="235"/>
      <c r="D198" s="232" t="s">
        <v>183</v>
      </c>
      <c r="E198" s="236" t="s">
        <v>19</v>
      </c>
      <c r="F198" s="237" t="s">
        <v>623</v>
      </c>
      <c r="G198" s="235"/>
      <c r="H198" s="238">
        <v>4.7999999999999998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183</v>
      </c>
      <c r="AU198" s="244" t="s">
        <v>86</v>
      </c>
      <c r="AV198" s="13" t="s">
        <v>86</v>
      </c>
      <c r="AW198" s="13" t="s">
        <v>37</v>
      </c>
      <c r="AX198" s="13" t="s">
        <v>84</v>
      </c>
      <c r="AY198" s="244" t="s">
        <v>140</v>
      </c>
    </row>
    <row r="199" s="2" customFormat="1" ht="37.8" customHeight="1">
      <c r="A199" s="40"/>
      <c r="B199" s="41"/>
      <c r="C199" s="214" t="s">
        <v>477</v>
      </c>
      <c r="D199" s="214" t="s">
        <v>143</v>
      </c>
      <c r="E199" s="215" t="s">
        <v>624</v>
      </c>
      <c r="F199" s="216" t="s">
        <v>625</v>
      </c>
      <c r="G199" s="217" t="s">
        <v>357</v>
      </c>
      <c r="H199" s="218">
        <v>4.7999999999999998</v>
      </c>
      <c r="I199" s="219"/>
      <c r="J199" s="220">
        <f>ROUND(I199*H199,2)</f>
        <v>0</v>
      </c>
      <c r="K199" s="216" t="s">
        <v>147</v>
      </c>
      <c r="L199" s="46"/>
      <c r="M199" s="221" t="s">
        <v>19</v>
      </c>
      <c r="N199" s="222" t="s">
        <v>47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171</v>
      </c>
      <c r="AT199" s="225" t="s">
        <v>143</v>
      </c>
      <c r="AU199" s="225" t="s">
        <v>86</v>
      </c>
      <c r="AY199" s="19" t="s">
        <v>140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84</v>
      </c>
      <c r="BK199" s="226">
        <f>ROUND(I199*H199,2)</f>
        <v>0</v>
      </c>
      <c r="BL199" s="19" t="s">
        <v>171</v>
      </c>
      <c r="BM199" s="225" t="s">
        <v>626</v>
      </c>
    </row>
    <row r="200" s="2" customFormat="1">
      <c r="A200" s="40"/>
      <c r="B200" s="41"/>
      <c r="C200" s="42"/>
      <c r="D200" s="227" t="s">
        <v>150</v>
      </c>
      <c r="E200" s="42"/>
      <c r="F200" s="228" t="s">
        <v>627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150</v>
      </c>
      <c r="AU200" s="19" t="s">
        <v>86</v>
      </c>
    </row>
    <row r="201" s="2" customFormat="1" ht="24.15" customHeight="1">
      <c r="A201" s="40"/>
      <c r="B201" s="41"/>
      <c r="C201" s="214" t="s">
        <v>483</v>
      </c>
      <c r="D201" s="214" t="s">
        <v>143</v>
      </c>
      <c r="E201" s="215" t="s">
        <v>628</v>
      </c>
      <c r="F201" s="216" t="s">
        <v>629</v>
      </c>
      <c r="G201" s="217" t="s">
        <v>318</v>
      </c>
      <c r="H201" s="218">
        <v>0.95999999999999996</v>
      </c>
      <c r="I201" s="219"/>
      <c r="J201" s="220">
        <f>ROUND(I201*H201,2)</f>
        <v>0</v>
      </c>
      <c r="K201" s="216" t="s">
        <v>19</v>
      </c>
      <c r="L201" s="46"/>
      <c r="M201" s="221" t="s">
        <v>19</v>
      </c>
      <c r="N201" s="222" t="s">
        <v>47</v>
      </c>
      <c r="O201" s="86"/>
      <c r="P201" s="223">
        <f>O201*H201</f>
        <v>0</v>
      </c>
      <c r="Q201" s="223">
        <v>2.5018699999999998</v>
      </c>
      <c r="R201" s="223">
        <f>Q201*H201</f>
        <v>2.4017951999999996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171</v>
      </c>
      <c r="AT201" s="225" t="s">
        <v>143</v>
      </c>
      <c r="AU201" s="225" t="s">
        <v>86</v>
      </c>
      <c r="AY201" s="19" t="s">
        <v>140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84</v>
      </c>
      <c r="BK201" s="226">
        <f>ROUND(I201*H201,2)</f>
        <v>0</v>
      </c>
      <c r="BL201" s="19" t="s">
        <v>171</v>
      </c>
      <c r="BM201" s="225" t="s">
        <v>630</v>
      </c>
    </row>
    <row r="202" s="13" customFormat="1">
      <c r="A202" s="13"/>
      <c r="B202" s="234"/>
      <c r="C202" s="235"/>
      <c r="D202" s="232" t="s">
        <v>183</v>
      </c>
      <c r="E202" s="236" t="s">
        <v>19</v>
      </c>
      <c r="F202" s="237" t="s">
        <v>631</v>
      </c>
      <c r="G202" s="235"/>
      <c r="H202" s="238">
        <v>0.95999999999999996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183</v>
      </c>
      <c r="AU202" s="244" t="s">
        <v>86</v>
      </c>
      <c r="AV202" s="13" t="s">
        <v>86</v>
      </c>
      <c r="AW202" s="13" t="s">
        <v>37</v>
      </c>
      <c r="AX202" s="13" t="s">
        <v>84</v>
      </c>
      <c r="AY202" s="244" t="s">
        <v>140</v>
      </c>
    </row>
    <row r="203" s="2" customFormat="1" ht="24.15" customHeight="1">
      <c r="A203" s="40"/>
      <c r="B203" s="41"/>
      <c r="C203" s="214" t="s">
        <v>488</v>
      </c>
      <c r="D203" s="214" t="s">
        <v>143</v>
      </c>
      <c r="E203" s="215" t="s">
        <v>632</v>
      </c>
      <c r="F203" s="216" t="s">
        <v>633</v>
      </c>
      <c r="G203" s="217" t="s">
        <v>427</v>
      </c>
      <c r="H203" s="218">
        <v>10</v>
      </c>
      <c r="I203" s="219"/>
      <c r="J203" s="220">
        <f>ROUND(I203*H203,2)</f>
        <v>0</v>
      </c>
      <c r="K203" s="216" t="s">
        <v>147</v>
      </c>
      <c r="L203" s="46"/>
      <c r="M203" s="221" t="s">
        <v>19</v>
      </c>
      <c r="N203" s="222" t="s">
        <v>47</v>
      </c>
      <c r="O203" s="86"/>
      <c r="P203" s="223">
        <f>O203*H203</f>
        <v>0</v>
      </c>
      <c r="Q203" s="223">
        <v>0.14401</v>
      </c>
      <c r="R203" s="223">
        <f>Q203*H203</f>
        <v>1.4400999999999999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171</v>
      </c>
      <c r="AT203" s="225" t="s">
        <v>143</v>
      </c>
      <c r="AU203" s="225" t="s">
        <v>86</v>
      </c>
      <c r="AY203" s="19" t="s">
        <v>140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84</v>
      </c>
      <c r="BK203" s="226">
        <f>ROUND(I203*H203,2)</f>
        <v>0</v>
      </c>
      <c r="BL203" s="19" t="s">
        <v>171</v>
      </c>
      <c r="BM203" s="225" t="s">
        <v>634</v>
      </c>
    </row>
    <row r="204" s="2" customFormat="1">
      <c r="A204" s="40"/>
      <c r="B204" s="41"/>
      <c r="C204" s="42"/>
      <c r="D204" s="227" t="s">
        <v>150</v>
      </c>
      <c r="E204" s="42"/>
      <c r="F204" s="228" t="s">
        <v>635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150</v>
      </c>
      <c r="AU204" s="19" t="s">
        <v>86</v>
      </c>
    </row>
    <row r="205" s="2" customFormat="1" ht="16.5" customHeight="1">
      <c r="A205" s="40"/>
      <c r="B205" s="41"/>
      <c r="C205" s="269" t="s">
        <v>493</v>
      </c>
      <c r="D205" s="269" t="s">
        <v>342</v>
      </c>
      <c r="E205" s="270" t="s">
        <v>636</v>
      </c>
      <c r="F205" s="271" t="s">
        <v>637</v>
      </c>
      <c r="G205" s="272" t="s">
        <v>427</v>
      </c>
      <c r="H205" s="273">
        <v>8</v>
      </c>
      <c r="I205" s="274"/>
      <c r="J205" s="275">
        <f>ROUND(I205*H205,2)</f>
        <v>0</v>
      </c>
      <c r="K205" s="271" t="s">
        <v>19</v>
      </c>
      <c r="L205" s="276"/>
      <c r="M205" s="277" t="s">
        <v>19</v>
      </c>
      <c r="N205" s="278" t="s">
        <v>47</v>
      </c>
      <c r="O205" s="86"/>
      <c r="P205" s="223">
        <f>O205*H205</f>
        <v>0</v>
      </c>
      <c r="Q205" s="223">
        <v>1.919</v>
      </c>
      <c r="R205" s="223">
        <f>Q205*H205</f>
        <v>15.352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216</v>
      </c>
      <c r="AT205" s="225" t="s">
        <v>342</v>
      </c>
      <c r="AU205" s="225" t="s">
        <v>86</v>
      </c>
      <c r="AY205" s="19" t="s">
        <v>140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84</v>
      </c>
      <c r="BK205" s="226">
        <f>ROUND(I205*H205,2)</f>
        <v>0</v>
      </c>
      <c r="BL205" s="19" t="s">
        <v>171</v>
      </c>
      <c r="BM205" s="225" t="s">
        <v>638</v>
      </c>
    </row>
    <row r="206" s="2" customFormat="1" ht="16.5" customHeight="1">
      <c r="A206" s="40"/>
      <c r="B206" s="41"/>
      <c r="C206" s="269" t="s">
        <v>498</v>
      </c>
      <c r="D206" s="269" t="s">
        <v>342</v>
      </c>
      <c r="E206" s="270" t="s">
        <v>639</v>
      </c>
      <c r="F206" s="271" t="s">
        <v>640</v>
      </c>
      <c r="G206" s="272" t="s">
        <v>427</v>
      </c>
      <c r="H206" s="273">
        <v>2</v>
      </c>
      <c r="I206" s="274"/>
      <c r="J206" s="275">
        <f>ROUND(I206*H206,2)</f>
        <v>0</v>
      </c>
      <c r="K206" s="271" t="s">
        <v>19</v>
      </c>
      <c r="L206" s="276"/>
      <c r="M206" s="277" t="s">
        <v>19</v>
      </c>
      <c r="N206" s="278" t="s">
        <v>47</v>
      </c>
      <c r="O206" s="86"/>
      <c r="P206" s="223">
        <f>O206*H206</f>
        <v>0</v>
      </c>
      <c r="Q206" s="223">
        <v>1.919</v>
      </c>
      <c r="R206" s="223">
        <f>Q206*H206</f>
        <v>3.8380000000000001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216</v>
      </c>
      <c r="AT206" s="225" t="s">
        <v>342</v>
      </c>
      <c r="AU206" s="225" t="s">
        <v>86</v>
      </c>
      <c r="AY206" s="19" t="s">
        <v>140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84</v>
      </c>
      <c r="BK206" s="226">
        <f>ROUND(I206*H206,2)</f>
        <v>0</v>
      </c>
      <c r="BL206" s="19" t="s">
        <v>171</v>
      </c>
      <c r="BM206" s="225" t="s">
        <v>641</v>
      </c>
    </row>
    <row r="207" s="12" customFormat="1" ht="22.8" customHeight="1">
      <c r="A207" s="12"/>
      <c r="B207" s="198"/>
      <c r="C207" s="199"/>
      <c r="D207" s="200" t="s">
        <v>75</v>
      </c>
      <c r="E207" s="212" t="s">
        <v>171</v>
      </c>
      <c r="F207" s="212" t="s">
        <v>642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SUM(P208:P234)</f>
        <v>0</v>
      </c>
      <c r="Q207" s="206"/>
      <c r="R207" s="207">
        <f>SUM(R208:R234)</f>
        <v>1057.56333778</v>
      </c>
      <c r="S207" s="206"/>
      <c r="T207" s="208">
        <f>SUM(T208:T234)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84</v>
      </c>
      <c r="AT207" s="210" t="s">
        <v>75</v>
      </c>
      <c r="AU207" s="210" t="s">
        <v>84</v>
      </c>
      <c r="AY207" s="209" t="s">
        <v>140</v>
      </c>
      <c r="BK207" s="211">
        <f>SUM(BK208:BK234)</f>
        <v>0</v>
      </c>
    </row>
    <row r="208" s="2" customFormat="1" ht="33" customHeight="1">
      <c r="A208" s="40"/>
      <c r="B208" s="41"/>
      <c r="C208" s="214" t="s">
        <v>505</v>
      </c>
      <c r="D208" s="214" t="s">
        <v>143</v>
      </c>
      <c r="E208" s="215" t="s">
        <v>643</v>
      </c>
      <c r="F208" s="216" t="s">
        <v>644</v>
      </c>
      <c r="G208" s="217" t="s">
        <v>318</v>
      </c>
      <c r="H208" s="218">
        <v>0.16</v>
      </c>
      <c r="I208" s="219"/>
      <c r="J208" s="220">
        <f>ROUND(I208*H208,2)</f>
        <v>0</v>
      </c>
      <c r="K208" s="216" t="s">
        <v>147</v>
      </c>
      <c r="L208" s="46"/>
      <c r="M208" s="221" t="s">
        <v>19</v>
      </c>
      <c r="N208" s="222" t="s">
        <v>47</v>
      </c>
      <c r="O208" s="86"/>
      <c r="P208" s="223">
        <f>O208*H208</f>
        <v>0</v>
      </c>
      <c r="Q208" s="223">
        <v>1.8907700000000001</v>
      </c>
      <c r="R208" s="223">
        <f>Q208*H208</f>
        <v>0.30252319999999999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171</v>
      </c>
      <c r="AT208" s="225" t="s">
        <v>143</v>
      </c>
      <c r="AU208" s="225" t="s">
        <v>86</v>
      </c>
      <c r="AY208" s="19" t="s">
        <v>140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84</v>
      </c>
      <c r="BK208" s="226">
        <f>ROUND(I208*H208,2)</f>
        <v>0</v>
      </c>
      <c r="BL208" s="19" t="s">
        <v>171</v>
      </c>
      <c r="BM208" s="225" t="s">
        <v>645</v>
      </c>
    </row>
    <row r="209" s="2" customFormat="1">
      <c r="A209" s="40"/>
      <c r="B209" s="41"/>
      <c r="C209" s="42"/>
      <c r="D209" s="227" t="s">
        <v>150</v>
      </c>
      <c r="E209" s="42"/>
      <c r="F209" s="228" t="s">
        <v>646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150</v>
      </c>
      <c r="AU209" s="19" t="s">
        <v>86</v>
      </c>
    </row>
    <row r="210" s="13" customFormat="1">
      <c r="A210" s="13"/>
      <c r="B210" s="234"/>
      <c r="C210" s="235"/>
      <c r="D210" s="232" t="s">
        <v>183</v>
      </c>
      <c r="E210" s="236" t="s">
        <v>19</v>
      </c>
      <c r="F210" s="237" t="s">
        <v>647</v>
      </c>
      <c r="G210" s="235"/>
      <c r="H210" s="238">
        <v>0.16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183</v>
      </c>
      <c r="AU210" s="244" t="s">
        <v>86</v>
      </c>
      <c r="AV210" s="13" t="s">
        <v>86</v>
      </c>
      <c r="AW210" s="13" t="s">
        <v>37</v>
      </c>
      <c r="AX210" s="13" t="s">
        <v>84</v>
      </c>
      <c r="AY210" s="244" t="s">
        <v>140</v>
      </c>
    </row>
    <row r="211" s="2" customFormat="1" ht="33" customHeight="1">
      <c r="A211" s="40"/>
      <c r="B211" s="41"/>
      <c r="C211" s="214" t="s">
        <v>511</v>
      </c>
      <c r="D211" s="214" t="s">
        <v>143</v>
      </c>
      <c r="E211" s="215" t="s">
        <v>648</v>
      </c>
      <c r="F211" s="216" t="s">
        <v>649</v>
      </c>
      <c r="G211" s="217" t="s">
        <v>318</v>
      </c>
      <c r="H211" s="218">
        <v>6</v>
      </c>
      <c r="I211" s="219"/>
      <c r="J211" s="220">
        <f>ROUND(I211*H211,2)</f>
        <v>0</v>
      </c>
      <c r="K211" s="216" t="s">
        <v>147</v>
      </c>
      <c r="L211" s="46"/>
      <c r="M211" s="221" t="s">
        <v>19</v>
      </c>
      <c r="N211" s="222" t="s">
        <v>47</v>
      </c>
      <c r="O211" s="86"/>
      <c r="P211" s="223">
        <f>O211*H211</f>
        <v>0</v>
      </c>
      <c r="Q211" s="223">
        <v>1.8907700000000001</v>
      </c>
      <c r="R211" s="223">
        <f>Q211*H211</f>
        <v>11.344620000000001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171</v>
      </c>
      <c r="AT211" s="225" t="s">
        <v>143</v>
      </c>
      <c r="AU211" s="225" t="s">
        <v>86</v>
      </c>
      <c r="AY211" s="19" t="s">
        <v>140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84</v>
      </c>
      <c r="BK211" s="226">
        <f>ROUND(I211*H211,2)</f>
        <v>0</v>
      </c>
      <c r="BL211" s="19" t="s">
        <v>171</v>
      </c>
      <c r="BM211" s="225" t="s">
        <v>650</v>
      </c>
    </row>
    <row r="212" s="2" customFormat="1">
      <c r="A212" s="40"/>
      <c r="B212" s="41"/>
      <c r="C212" s="42"/>
      <c r="D212" s="227" t="s">
        <v>150</v>
      </c>
      <c r="E212" s="42"/>
      <c r="F212" s="228" t="s">
        <v>651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150</v>
      </c>
      <c r="AU212" s="19" t="s">
        <v>86</v>
      </c>
    </row>
    <row r="213" s="13" customFormat="1">
      <c r="A213" s="13"/>
      <c r="B213" s="234"/>
      <c r="C213" s="235"/>
      <c r="D213" s="232" t="s">
        <v>183</v>
      </c>
      <c r="E213" s="236" t="s">
        <v>19</v>
      </c>
      <c r="F213" s="237" t="s">
        <v>652</v>
      </c>
      <c r="G213" s="235"/>
      <c r="H213" s="238">
        <v>6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183</v>
      </c>
      <c r="AU213" s="244" t="s">
        <v>86</v>
      </c>
      <c r="AV213" s="13" t="s">
        <v>86</v>
      </c>
      <c r="AW213" s="13" t="s">
        <v>37</v>
      </c>
      <c r="AX213" s="13" t="s">
        <v>84</v>
      </c>
      <c r="AY213" s="244" t="s">
        <v>140</v>
      </c>
    </row>
    <row r="214" s="2" customFormat="1" ht="49.05" customHeight="1">
      <c r="A214" s="40"/>
      <c r="B214" s="41"/>
      <c r="C214" s="214" t="s">
        <v>518</v>
      </c>
      <c r="D214" s="214" t="s">
        <v>143</v>
      </c>
      <c r="E214" s="215" t="s">
        <v>653</v>
      </c>
      <c r="F214" s="216" t="s">
        <v>654</v>
      </c>
      <c r="G214" s="217" t="s">
        <v>318</v>
      </c>
      <c r="H214" s="218">
        <v>0.28000000000000003</v>
      </c>
      <c r="I214" s="219"/>
      <c r="J214" s="220">
        <f>ROUND(I214*H214,2)</f>
        <v>0</v>
      </c>
      <c r="K214" s="216" t="s">
        <v>147</v>
      </c>
      <c r="L214" s="46"/>
      <c r="M214" s="221" t="s">
        <v>19</v>
      </c>
      <c r="N214" s="222" t="s">
        <v>47</v>
      </c>
      <c r="O214" s="86"/>
      <c r="P214" s="223">
        <f>O214*H214</f>
        <v>0</v>
      </c>
      <c r="Q214" s="223">
        <v>2.3010199999999998</v>
      </c>
      <c r="R214" s="223">
        <f>Q214*H214</f>
        <v>0.64428560000000001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171</v>
      </c>
      <c r="AT214" s="225" t="s">
        <v>143</v>
      </c>
      <c r="AU214" s="225" t="s">
        <v>86</v>
      </c>
      <c r="AY214" s="19" t="s">
        <v>140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84</v>
      </c>
      <c r="BK214" s="226">
        <f>ROUND(I214*H214,2)</f>
        <v>0</v>
      </c>
      <c r="BL214" s="19" t="s">
        <v>171</v>
      </c>
      <c r="BM214" s="225" t="s">
        <v>655</v>
      </c>
    </row>
    <row r="215" s="2" customFormat="1">
      <c r="A215" s="40"/>
      <c r="B215" s="41"/>
      <c r="C215" s="42"/>
      <c r="D215" s="227" t="s">
        <v>150</v>
      </c>
      <c r="E215" s="42"/>
      <c r="F215" s="228" t="s">
        <v>656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150</v>
      </c>
      <c r="AU215" s="19" t="s">
        <v>86</v>
      </c>
    </row>
    <row r="216" s="13" customFormat="1">
      <c r="A216" s="13"/>
      <c r="B216" s="234"/>
      <c r="C216" s="235"/>
      <c r="D216" s="232" t="s">
        <v>183</v>
      </c>
      <c r="E216" s="236" t="s">
        <v>19</v>
      </c>
      <c r="F216" s="237" t="s">
        <v>657</v>
      </c>
      <c r="G216" s="235"/>
      <c r="H216" s="238">
        <v>0.28000000000000003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183</v>
      </c>
      <c r="AU216" s="244" t="s">
        <v>86</v>
      </c>
      <c r="AV216" s="13" t="s">
        <v>86</v>
      </c>
      <c r="AW216" s="13" t="s">
        <v>37</v>
      </c>
      <c r="AX216" s="13" t="s">
        <v>84</v>
      </c>
      <c r="AY216" s="244" t="s">
        <v>140</v>
      </c>
    </row>
    <row r="217" s="2" customFormat="1" ht="44.25" customHeight="1">
      <c r="A217" s="40"/>
      <c r="B217" s="41"/>
      <c r="C217" s="214" t="s">
        <v>658</v>
      </c>
      <c r="D217" s="214" t="s">
        <v>143</v>
      </c>
      <c r="E217" s="215" t="s">
        <v>659</v>
      </c>
      <c r="F217" s="216" t="s">
        <v>660</v>
      </c>
      <c r="G217" s="217" t="s">
        <v>318</v>
      </c>
      <c r="H217" s="218">
        <v>2.8500000000000001</v>
      </c>
      <c r="I217" s="219"/>
      <c r="J217" s="220">
        <f>ROUND(I217*H217,2)</f>
        <v>0</v>
      </c>
      <c r="K217" s="216" t="s">
        <v>147</v>
      </c>
      <c r="L217" s="46"/>
      <c r="M217" s="221" t="s">
        <v>19</v>
      </c>
      <c r="N217" s="222" t="s">
        <v>47</v>
      </c>
      <c r="O217" s="86"/>
      <c r="P217" s="223">
        <f>O217*H217</f>
        <v>0</v>
      </c>
      <c r="Q217" s="223">
        <v>2.5018699999999998</v>
      </c>
      <c r="R217" s="223">
        <f>Q217*H217</f>
        <v>7.1303294999999993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171</v>
      </c>
      <c r="AT217" s="225" t="s">
        <v>143</v>
      </c>
      <c r="AU217" s="225" t="s">
        <v>86</v>
      </c>
      <c r="AY217" s="19" t="s">
        <v>140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84</v>
      </c>
      <c r="BK217" s="226">
        <f>ROUND(I217*H217,2)</f>
        <v>0</v>
      </c>
      <c r="BL217" s="19" t="s">
        <v>171</v>
      </c>
      <c r="BM217" s="225" t="s">
        <v>661</v>
      </c>
    </row>
    <row r="218" s="2" customFormat="1">
      <c r="A218" s="40"/>
      <c r="B218" s="41"/>
      <c r="C218" s="42"/>
      <c r="D218" s="227" t="s">
        <v>150</v>
      </c>
      <c r="E218" s="42"/>
      <c r="F218" s="228" t="s">
        <v>662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150</v>
      </c>
      <c r="AU218" s="19" t="s">
        <v>86</v>
      </c>
    </row>
    <row r="219" s="13" customFormat="1">
      <c r="A219" s="13"/>
      <c r="B219" s="234"/>
      <c r="C219" s="235"/>
      <c r="D219" s="232" t="s">
        <v>183</v>
      </c>
      <c r="E219" s="236" t="s">
        <v>19</v>
      </c>
      <c r="F219" s="237" t="s">
        <v>663</v>
      </c>
      <c r="G219" s="235"/>
      <c r="H219" s="238">
        <v>2.8500000000000001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183</v>
      </c>
      <c r="AU219" s="244" t="s">
        <v>86</v>
      </c>
      <c r="AV219" s="13" t="s">
        <v>86</v>
      </c>
      <c r="AW219" s="13" t="s">
        <v>37</v>
      </c>
      <c r="AX219" s="13" t="s">
        <v>84</v>
      </c>
      <c r="AY219" s="244" t="s">
        <v>140</v>
      </c>
    </row>
    <row r="220" s="2" customFormat="1" ht="44.25" customHeight="1">
      <c r="A220" s="40"/>
      <c r="B220" s="41"/>
      <c r="C220" s="214" t="s">
        <v>430</v>
      </c>
      <c r="D220" s="214" t="s">
        <v>143</v>
      </c>
      <c r="E220" s="215" t="s">
        <v>664</v>
      </c>
      <c r="F220" s="216" t="s">
        <v>665</v>
      </c>
      <c r="G220" s="217" t="s">
        <v>318</v>
      </c>
      <c r="H220" s="218">
        <v>1</v>
      </c>
      <c r="I220" s="219"/>
      <c r="J220" s="220">
        <f>ROUND(I220*H220,2)</f>
        <v>0</v>
      </c>
      <c r="K220" s="216" t="s">
        <v>147</v>
      </c>
      <c r="L220" s="46"/>
      <c r="M220" s="221" t="s">
        <v>19</v>
      </c>
      <c r="N220" s="222" t="s">
        <v>47</v>
      </c>
      <c r="O220" s="86"/>
      <c r="P220" s="223">
        <f>O220*H220</f>
        <v>0</v>
      </c>
      <c r="Q220" s="223">
        <v>2.5018699999999998</v>
      </c>
      <c r="R220" s="223">
        <f>Q220*H220</f>
        <v>2.5018699999999998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171</v>
      </c>
      <c r="AT220" s="225" t="s">
        <v>143</v>
      </c>
      <c r="AU220" s="225" t="s">
        <v>86</v>
      </c>
      <c r="AY220" s="19" t="s">
        <v>140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84</v>
      </c>
      <c r="BK220" s="226">
        <f>ROUND(I220*H220,2)</f>
        <v>0</v>
      </c>
      <c r="BL220" s="19" t="s">
        <v>171</v>
      </c>
      <c r="BM220" s="225" t="s">
        <v>666</v>
      </c>
    </row>
    <row r="221" s="2" customFormat="1">
      <c r="A221" s="40"/>
      <c r="B221" s="41"/>
      <c r="C221" s="42"/>
      <c r="D221" s="227" t="s">
        <v>150</v>
      </c>
      <c r="E221" s="42"/>
      <c r="F221" s="228" t="s">
        <v>667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150</v>
      </c>
      <c r="AU221" s="19" t="s">
        <v>86</v>
      </c>
    </row>
    <row r="222" s="13" customFormat="1">
      <c r="A222" s="13"/>
      <c r="B222" s="234"/>
      <c r="C222" s="235"/>
      <c r="D222" s="232" t="s">
        <v>183</v>
      </c>
      <c r="E222" s="236" t="s">
        <v>19</v>
      </c>
      <c r="F222" s="237" t="s">
        <v>668</v>
      </c>
      <c r="G222" s="235"/>
      <c r="H222" s="238">
        <v>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183</v>
      </c>
      <c r="AU222" s="244" t="s">
        <v>86</v>
      </c>
      <c r="AV222" s="13" t="s">
        <v>86</v>
      </c>
      <c r="AW222" s="13" t="s">
        <v>37</v>
      </c>
      <c r="AX222" s="13" t="s">
        <v>84</v>
      </c>
      <c r="AY222" s="244" t="s">
        <v>140</v>
      </c>
    </row>
    <row r="223" s="2" customFormat="1" ht="49.05" customHeight="1">
      <c r="A223" s="40"/>
      <c r="B223" s="41"/>
      <c r="C223" s="214" t="s">
        <v>669</v>
      </c>
      <c r="D223" s="214" t="s">
        <v>143</v>
      </c>
      <c r="E223" s="215" t="s">
        <v>670</v>
      </c>
      <c r="F223" s="216" t="s">
        <v>671</v>
      </c>
      <c r="G223" s="217" t="s">
        <v>318</v>
      </c>
      <c r="H223" s="218">
        <v>6</v>
      </c>
      <c r="I223" s="219"/>
      <c r="J223" s="220">
        <f>ROUND(I223*H223,2)</f>
        <v>0</v>
      </c>
      <c r="K223" s="216" t="s">
        <v>147</v>
      </c>
      <c r="L223" s="46"/>
      <c r="M223" s="221" t="s">
        <v>19</v>
      </c>
      <c r="N223" s="222" t="s">
        <v>47</v>
      </c>
      <c r="O223" s="86"/>
      <c r="P223" s="223">
        <f>O223*H223</f>
        <v>0</v>
      </c>
      <c r="Q223" s="223">
        <v>2.5018699999999998</v>
      </c>
      <c r="R223" s="223">
        <f>Q223*H223</f>
        <v>15.011219999999998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171</v>
      </c>
      <c r="AT223" s="225" t="s">
        <v>143</v>
      </c>
      <c r="AU223" s="225" t="s">
        <v>86</v>
      </c>
      <c r="AY223" s="19" t="s">
        <v>140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84</v>
      </c>
      <c r="BK223" s="226">
        <f>ROUND(I223*H223,2)</f>
        <v>0</v>
      </c>
      <c r="BL223" s="19" t="s">
        <v>171</v>
      </c>
      <c r="BM223" s="225" t="s">
        <v>672</v>
      </c>
    </row>
    <row r="224" s="2" customFormat="1">
      <c r="A224" s="40"/>
      <c r="B224" s="41"/>
      <c r="C224" s="42"/>
      <c r="D224" s="227" t="s">
        <v>150</v>
      </c>
      <c r="E224" s="42"/>
      <c r="F224" s="228" t="s">
        <v>673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150</v>
      </c>
      <c r="AU224" s="19" t="s">
        <v>86</v>
      </c>
    </row>
    <row r="225" s="13" customFormat="1">
      <c r="A225" s="13"/>
      <c r="B225" s="234"/>
      <c r="C225" s="235"/>
      <c r="D225" s="232" t="s">
        <v>183</v>
      </c>
      <c r="E225" s="236" t="s">
        <v>19</v>
      </c>
      <c r="F225" s="237" t="s">
        <v>652</v>
      </c>
      <c r="G225" s="235"/>
      <c r="H225" s="238">
        <v>6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183</v>
      </c>
      <c r="AU225" s="244" t="s">
        <v>86</v>
      </c>
      <c r="AV225" s="13" t="s">
        <v>86</v>
      </c>
      <c r="AW225" s="13" t="s">
        <v>37</v>
      </c>
      <c r="AX225" s="13" t="s">
        <v>84</v>
      </c>
      <c r="AY225" s="244" t="s">
        <v>140</v>
      </c>
    </row>
    <row r="226" s="2" customFormat="1" ht="24.15" customHeight="1">
      <c r="A226" s="40"/>
      <c r="B226" s="41"/>
      <c r="C226" s="214" t="s">
        <v>674</v>
      </c>
      <c r="D226" s="214" t="s">
        <v>143</v>
      </c>
      <c r="E226" s="215" t="s">
        <v>675</v>
      </c>
      <c r="F226" s="216" t="s">
        <v>676</v>
      </c>
      <c r="G226" s="217" t="s">
        <v>334</v>
      </c>
      <c r="H226" s="218">
        <v>0.32400000000000001</v>
      </c>
      <c r="I226" s="219"/>
      <c r="J226" s="220">
        <f>ROUND(I226*H226,2)</f>
        <v>0</v>
      </c>
      <c r="K226" s="216" t="s">
        <v>147</v>
      </c>
      <c r="L226" s="46"/>
      <c r="M226" s="221" t="s">
        <v>19</v>
      </c>
      <c r="N226" s="222" t="s">
        <v>47</v>
      </c>
      <c r="O226" s="86"/>
      <c r="P226" s="223">
        <f>O226*H226</f>
        <v>0</v>
      </c>
      <c r="Q226" s="223">
        <v>1.06277</v>
      </c>
      <c r="R226" s="223">
        <f>Q226*H226</f>
        <v>0.34433748000000003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171</v>
      </c>
      <c r="AT226" s="225" t="s">
        <v>143</v>
      </c>
      <c r="AU226" s="225" t="s">
        <v>86</v>
      </c>
      <c r="AY226" s="19" t="s">
        <v>140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84</v>
      </c>
      <c r="BK226" s="226">
        <f>ROUND(I226*H226,2)</f>
        <v>0</v>
      </c>
      <c r="BL226" s="19" t="s">
        <v>171</v>
      </c>
      <c r="BM226" s="225" t="s">
        <v>677</v>
      </c>
    </row>
    <row r="227" s="2" customFormat="1">
      <c r="A227" s="40"/>
      <c r="B227" s="41"/>
      <c r="C227" s="42"/>
      <c r="D227" s="227" t="s">
        <v>150</v>
      </c>
      <c r="E227" s="42"/>
      <c r="F227" s="228" t="s">
        <v>678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150</v>
      </c>
      <c r="AU227" s="19" t="s">
        <v>86</v>
      </c>
    </row>
    <row r="228" s="13" customFormat="1">
      <c r="A228" s="13"/>
      <c r="B228" s="234"/>
      <c r="C228" s="235"/>
      <c r="D228" s="232" t="s">
        <v>183</v>
      </c>
      <c r="E228" s="236" t="s">
        <v>19</v>
      </c>
      <c r="F228" s="237" t="s">
        <v>679</v>
      </c>
      <c r="G228" s="235"/>
      <c r="H228" s="238">
        <v>0.32400000000000001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183</v>
      </c>
      <c r="AU228" s="244" t="s">
        <v>86</v>
      </c>
      <c r="AV228" s="13" t="s">
        <v>86</v>
      </c>
      <c r="AW228" s="13" t="s">
        <v>37</v>
      </c>
      <c r="AX228" s="13" t="s">
        <v>84</v>
      </c>
      <c r="AY228" s="244" t="s">
        <v>140</v>
      </c>
    </row>
    <row r="229" s="2" customFormat="1" ht="37.8" customHeight="1">
      <c r="A229" s="40"/>
      <c r="B229" s="41"/>
      <c r="C229" s="214" t="s">
        <v>680</v>
      </c>
      <c r="D229" s="214" t="s">
        <v>143</v>
      </c>
      <c r="E229" s="215" t="s">
        <v>681</v>
      </c>
      <c r="F229" s="216" t="s">
        <v>682</v>
      </c>
      <c r="G229" s="217" t="s">
        <v>318</v>
      </c>
      <c r="H229" s="218">
        <v>449.94</v>
      </c>
      <c r="I229" s="219"/>
      <c r="J229" s="220">
        <f>ROUND(I229*H229,2)</f>
        <v>0</v>
      </c>
      <c r="K229" s="216" t="s">
        <v>147</v>
      </c>
      <c r="L229" s="46"/>
      <c r="M229" s="221" t="s">
        <v>19</v>
      </c>
      <c r="N229" s="222" t="s">
        <v>47</v>
      </c>
      <c r="O229" s="86"/>
      <c r="P229" s="223">
        <f>O229*H229</f>
        <v>0</v>
      </c>
      <c r="Q229" s="223">
        <v>1.9967999999999999</v>
      </c>
      <c r="R229" s="223">
        <f>Q229*H229</f>
        <v>898.44019199999991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171</v>
      </c>
      <c r="AT229" s="225" t="s">
        <v>143</v>
      </c>
      <c r="AU229" s="225" t="s">
        <v>86</v>
      </c>
      <c r="AY229" s="19" t="s">
        <v>140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84</v>
      </c>
      <c r="BK229" s="226">
        <f>ROUND(I229*H229,2)</f>
        <v>0</v>
      </c>
      <c r="BL229" s="19" t="s">
        <v>171</v>
      </c>
      <c r="BM229" s="225" t="s">
        <v>683</v>
      </c>
    </row>
    <row r="230" s="2" customFormat="1">
      <c r="A230" s="40"/>
      <c r="B230" s="41"/>
      <c r="C230" s="42"/>
      <c r="D230" s="227" t="s">
        <v>150</v>
      </c>
      <c r="E230" s="42"/>
      <c r="F230" s="228" t="s">
        <v>684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150</v>
      </c>
      <c r="AU230" s="19" t="s">
        <v>86</v>
      </c>
    </row>
    <row r="231" s="2" customFormat="1">
      <c r="A231" s="40"/>
      <c r="B231" s="41"/>
      <c r="C231" s="42"/>
      <c r="D231" s="232" t="s">
        <v>152</v>
      </c>
      <c r="E231" s="42"/>
      <c r="F231" s="233" t="s">
        <v>685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152</v>
      </c>
      <c r="AU231" s="19" t="s">
        <v>86</v>
      </c>
    </row>
    <row r="232" s="13" customFormat="1">
      <c r="A232" s="13"/>
      <c r="B232" s="234"/>
      <c r="C232" s="235"/>
      <c r="D232" s="232" t="s">
        <v>183</v>
      </c>
      <c r="E232" s="236" t="s">
        <v>19</v>
      </c>
      <c r="F232" s="237" t="s">
        <v>686</v>
      </c>
      <c r="G232" s="235"/>
      <c r="H232" s="238">
        <v>449.94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183</v>
      </c>
      <c r="AU232" s="244" t="s">
        <v>86</v>
      </c>
      <c r="AV232" s="13" t="s">
        <v>86</v>
      </c>
      <c r="AW232" s="13" t="s">
        <v>37</v>
      </c>
      <c r="AX232" s="13" t="s">
        <v>84</v>
      </c>
      <c r="AY232" s="244" t="s">
        <v>140</v>
      </c>
    </row>
    <row r="233" s="2" customFormat="1" ht="44.25" customHeight="1">
      <c r="A233" s="40"/>
      <c r="B233" s="41"/>
      <c r="C233" s="214" t="s">
        <v>687</v>
      </c>
      <c r="D233" s="214" t="s">
        <v>143</v>
      </c>
      <c r="E233" s="215" t="s">
        <v>688</v>
      </c>
      <c r="F233" s="216" t="s">
        <v>689</v>
      </c>
      <c r="G233" s="217" t="s">
        <v>357</v>
      </c>
      <c r="H233" s="218">
        <v>148</v>
      </c>
      <c r="I233" s="219"/>
      <c r="J233" s="220">
        <f>ROUND(I233*H233,2)</f>
        <v>0</v>
      </c>
      <c r="K233" s="216" t="s">
        <v>147</v>
      </c>
      <c r="L233" s="46"/>
      <c r="M233" s="221" t="s">
        <v>19</v>
      </c>
      <c r="N233" s="222" t="s">
        <v>47</v>
      </c>
      <c r="O233" s="86"/>
      <c r="P233" s="223">
        <f>O233*H233</f>
        <v>0</v>
      </c>
      <c r="Q233" s="223">
        <v>0.82326999999999995</v>
      </c>
      <c r="R233" s="223">
        <f>Q233*H233</f>
        <v>121.84396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171</v>
      </c>
      <c r="AT233" s="225" t="s">
        <v>143</v>
      </c>
      <c r="AU233" s="225" t="s">
        <v>86</v>
      </c>
      <c r="AY233" s="19" t="s">
        <v>140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84</v>
      </c>
      <c r="BK233" s="226">
        <f>ROUND(I233*H233,2)</f>
        <v>0</v>
      </c>
      <c r="BL233" s="19" t="s">
        <v>171</v>
      </c>
      <c r="BM233" s="225" t="s">
        <v>690</v>
      </c>
    </row>
    <row r="234" s="2" customFormat="1">
      <c r="A234" s="40"/>
      <c r="B234" s="41"/>
      <c r="C234" s="42"/>
      <c r="D234" s="227" t="s">
        <v>150</v>
      </c>
      <c r="E234" s="42"/>
      <c r="F234" s="228" t="s">
        <v>691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150</v>
      </c>
      <c r="AU234" s="19" t="s">
        <v>86</v>
      </c>
    </row>
    <row r="235" s="12" customFormat="1" ht="22.8" customHeight="1">
      <c r="A235" s="12"/>
      <c r="B235" s="198"/>
      <c r="C235" s="199"/>
      <c r="D235" s="200" t="s">
        <v>75</v>
      </c>
      <c r="E235" s="212" t="s">
        <v>139</v>
      </c>
      <c r="F235" s="212" t="s">
        <v>400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SUM(P236:P247)</f>
        <v>0</v>
      </c>
      <c r="Q235" s="206"/>
      <c r="R235" s="207">
        <f>SUM(R236:R247)</f>
        <v>348.55899999999997</v>
      </c>
      <c r="S235" s="206"/>
      <c r="T235" s="208">
        <f>SUM(T236:T247)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84</v>
      </c>
      <c r="AT235" s="210" t="s">
        <v>75</v>
      </c>
      <c r="AU235" s="210" t="s">
        <v>84</v>
      </c>
      <c r="AY235" s="209" t="s">
        <v>140</v>
      </c>
      <c r="BK235" s="211">
        <f>SUM(BK236:BK247)</f>
        <v>0</v>
      </c>
    </row>
    <row r="236" s="2" customFormat="1" ht="33" customHeight="1">
      <c r="A236" s="40"/>
      <c r="B236" s="41"/>
      <c r="C236" s="214" t="s">
        <v>692</v>
      </c>
      <c r="D236" s="214" t="s">
        <v>143</v>
      </c>
      <c r="E236" s="215" t="s">
        <v>401</v>
      </c>
      <c r="F236" s="216" t="s">
        <v>402</v>
      </c>
      <c r="G236" s="217" t="s">
        <v>357</v>
      </c>
      <c r="H236" s="218">
        <v>770</v>
      </c>
      <c r="I236" s="219"/>
      <c r="J236" s="220">
        <f>ROUND(I236*H236,2)</f>
        <v>0</v>
      </c>
      <c r="K236" s="216" t="s">
        <v>147</v>
      </c>
      <c r="L236" s="46"/>
      <c r="M236" s="221" t="s">
        <v>19</v>
      </c>
      <c r="N236" s="222" t="s">
        <v>47</v>
      </c>
      <c r="O236" s="86"/>
      <c r="P236" s="223">
        <f>O236*H236</f>
        <v>0</v>
      </c>
      <c r="Q236" s="223">
        <v>0.34499999999999997</v>
      </c>
      <c r="R236" s="223">
        <f>Q236*H236</f>
        <v>265.64999999999998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171</v>
      </c>
      <c r="AT236" s="225" t="s">
        <v>143</v>
      </c>
      <c r="AU236" s="225" t="s">
        <v>86</v>
      </c>
      <c r="AY236" s="19" t="s">
        <v>140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84</v>
      </c>
      <c r="BK236" s="226">
        <f>ROUND(I236*H236,2)</f>
        <v>0</v>
      </c>
      <c r="BL236" s="19" t="s">
        <v>171</v>
      </c>
      <c r="BM236" s="225" t="s">
        <v>693</v>
      </c>
    </row>
    <row r="237" s="2" customFormat="1">
      <c r="A237" s="40"/>
      <c r="B237" s="41"/>
      <c r="C237" s="42"/>
      <c r="D237" s="227" t="s">
        <v>150</v>
      </c>
      <c r="E237" s="42"/>
      <c r="F237" s="228" t="s">
        <v>404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150</v>
      </c>
      <c r="AU237" s="19" t="s">
        <v>86</v>
      </c>
    </row>
    <row r="238" s="13" customFormat="1">
      <c r="A238" s="13"/>
      <c r="B238" s="234"/>
      <c r="C238" s="235"/>
      <c r="D238" s="232" t="s">
        <v>183</v>
      </c>
      <c r="E238" s="236" t="s">
        <v>19</v>
      </c>
      <c r="F238" s="237" t="s">
        <v>694</v>
      </c>
      <c r="G238" s="235"/>
      <c r="H238" s="238">
        <v>770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183</v>
      </c>
      <c r="AU238" s="244" t="s">
        <v>86</v>
      </c>
      <c r="AV238" s="13" t="s">
        <v>86</v>
      </c>
      <c r="AW238" s="13" t="s">
        <v>37</v>
      </c>
      <c r="AX238" s="13" t="s">
        <v>84</v>
      </c>
      <c r="AY238" s="244" t="s">
        <v>140</v>
      </c>
    </row>
    <row r="239" s="2" customFormat="1" ht="49.05" customHeight="1">
      <c r="A239" s="40"/>
      <c r="B239" s="41"/>
      <c r="C239" s="214" t="s">
        <v>695</v>
      </c>
      <c r="D239" s="214" t="s">
        <v>143</v>
      </c>
      <c r="E239" s="215" t="s">
        <v>406</v>
      </c>
      <c r="F239" s="216" t="s">
        <v>407</v>
      </c>
      <c r="G239" s="217" t="s">
        <v>357</v>
      </c>
      <c r="H239" s="218">
        <v>340</v>
      </c>
      <c r="I239" s="219"/>
      <c r="J239" s="220">
        <f>ROUND(I239*H239,2)</f>
        <v>0</v>
      </c>
      <c r="K239" s="216" t="s">
        <v>147</v>
      </c>
      <c r="L239" s="46"/>
      <c r="M239" s="221" t="s">
        <v>19</v>
      </c>
      <c r="N239" s="222" t="s">
        <v>47</v>
      </c>
      <c r="O239" s="86"/>
      <c r="P239" s="223">
        <f>O239*H239</f>
        <v>0</v>
      </c>
      <c r="Q239" s="223">
        <v>0.13188</v>
      </c>
      <c r="R239" s="223">
        <f>Q239*H239</f>
        <v>44.839199999999998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171</v>
      </c>
      <c r="AT239" s="225" t="s">
        <v>143</v>
      </c>
      <c r="AU239" s="225" t="s">
        <v>86</v>
      </c>
      <c r="AY239" s="19" t="s">
        <v>140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84</v>
      </c>
      <c r="BK239" s="226">
        <f>ROUND(I239*H239,2)</f>
        <v>0</v>
      </c>
      <c r="BL239" s="19" t="s">
        <v>171</v>
      </c>
      <c r="BM239" s="225" t="s">
        <v>696</v>
      </c>
    </row>
    <row r="240" s="2" customFormat="1">
      <c r="A240" s="40"/>
      <c r="B240" s="41"/>
      <c r="C240" s="42"/>
      <c r="D240" s="227" t="s">
        <v>150</v>
      </c>
      <c r="E240" s="42"/>
      <c r="F240" s="228" t="s">
        <v>409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150</v>
      </c>
      <c r="AU240" s="19" t="s">
        <v>86</v>
      </c>
    </row>
    <row r="241" s="13" customFormat="1">
      <c r="A241" s="13"/>
      <c r="B241" s="234"/>
      <c r="C241" s="235"/>
      <c r="D241" s="232" t="s">
        <v>183</v>
      </c>
      <c r="E241" s="236" t="s">
        <v>19</v>
      </c>
      <c r="F241" s="237" t="s">
        <v>697</v>
      </c>
      <c r="G241" s="235"/>
      <c r="H241" s="238">
        <v>340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183</v>
      </c>
      <c r="AU241" s="244" t="s">
        <v>86</v>
      </c>
      <c r="AV241" s="13" t="s">
        <v>86</v>
      </c>
      <c r="AW241" s="13" t="s">
        <v>37</v>
      </c>
      <c r="AX241" s="13" t="s">
        <v>84</v>
      </c>
      <c r="AY241" s="244" t="s">
        <v>140</v>
      </c>
    </row>
    <row r="242" s="2" customFormat="1" ht="24.15" customHeight="1">
      <c r="A242" s="40"/>
      <c r="B242" s="41"/>
      <c r="C242" s="214" t="s">
        <v>698</v>
      </c>
      <c r="D242" s="214" t="s">
        <v>143</v>
      </c>
      <c r="E242" s="215" t="s">
        <v>411</v>
      </c>
      <c r="F242" s="216" t="s">
        <v>412</v>
      </c>
      <c r="G242" s="217" t="s">
        <v>357</v>
      </c>
      <c r="H242" s="218">
        <v>340</v>
      </c>
      <c r="I242" s="219"/>
      <c r="J242" s="220">
        <f>ROUND(I242*H242,2)</f>
        <v>0</v>
      </c>
      <c r="K242" s="216" t="s">
        <v>147</v>
      </c>
      <c r="L242" s="46"/>
      <c r="M242" s="221" t="s">
        <v>19</v>
      </c>
      <c r="N242" s="222" t="s">
        <v>47</v>
      </c>
      <c r="O242" s="86"/>
      <c r="P242" s="223">
        <f>O242*H242</f>
        <v>0</v>
      </c>
      <c r="Q242" s="223">
        <v>0.0075300000000000002</v>
      </c>
      <c r="R242" s="223">
        <f>Q242*H242</f>
        <v>2.5602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171</v>
      </c>
      <c r="AT242" s="225" t="s">
        <v>143</v>
      </c>
      <c r="AU242" s="225" t="s">
        <v>86</v>
      </c>
      <c r="AY242" s="19" t="s">
        <v>140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84</v>
      </c>
      <c r="BK242" s="226">
        <f>ROUND(I242*H242,2)</f>
        <v>0</v>
      </c>
      <c r="BL242" s="19" t="s">
        <v>171</v>
      </c>
      <c r="BM242" s="225" t="s">
        <v>699</v>
      </c>
    </row>
    <row r="243" s="2" customFormat="1">
      <c r="A243" s="40"/>
      <c r="B243" s="41"/>
      <c r="C243" s="42"/>
      <c r="D243" s="227" t="s">
        <v>150</v>
      </c>
      <c r="E243" s="42"/>
      <c r="F243" s="228" t="s">
        <v>414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150</v>
      </c>
      <c r="AU243" s="19" t="s">
        <v>86</v>
      </c>
    </row>
    <row r="244" s="2" customFormat="1" ht="24.15" customHeight="1">
      <c r="A244" s="40"/>
      <c r="B244" s="41"/>
      <c r="C244" s="214" t="s">
        <v>700</v>
      </c>
      <c r="D244" s="214" t="s">
        <v>143</v>
      </c>
      <c r="E244" s="215" t="s">
        <v>415</v>
      </c>
      <c r="F244" s="216" t="s">
        <v>416</v>
      </c>
      <c r="G244" s="217" t="s">
        <v>357</v>
      </c>
      <c r="H244" s="218">
        <v>340</v>
      </c>
      <c r="I244" s="219"/>
      <c r="J244" s="220">
        <f>ROUND(I244*H244,2)</f>
        <v>0</v>
      </c>
      <c r="K244" s="216" t="s">
        <v>147</v>
      </c>
      <c r="L244" s="46"/>
      <c r="M244" s="221" t="s">
        <v>19</v>
      </c>
      <c r="N244" s="222" t="s">
        <v>47</v>
      </c>
      <c r="O244" s="86"/>
      <c r="P244" s="223">
        <f>O244*H244</f>
        <v>0</v>
      </c>
      <c r="Q244" s="223">
        <v>0.00071000000000000002</v>
      </c>
      <c r="R244" s="223">
        <f>Q244*H244</f>
        <v>0.2414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171</v>
      </c>
      <c r="AT244" s="225" t="s">
        <v>143</v>
      </c>
      <c r="AU244" s="225" t="s">
        <v>86</v>
      </c>
      <c r="AY244" s="19" t="s">
        <v>140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84</v>
      </c>
      <c r="BK244" s="226">
        <f>ROUND(I244*H244,2)</f>
        <v>0</v>
      </c>
      <c r="BL244" s="19" t="s">
        <v>171</v>
      </c>
      <c r="BM244" s="225" t="s">
        <v>701</v>
      </c>
    </row>
    <row r="245" s="2" customFormat="1">
      <c r="A245" s="40"/>
      <c r="B245" s="41"/>
      <c r="C245" s="42"/>
      <c r="D245" s="227" t="s">
        <v>150</v>
      </c>
      <c r="E245" s="42"/>
      <c r="F245" s="228" t="s">
        <v>418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150</v>
      </c>
      <c r="AU245" s="19" t="s">
        <v>86</v>
      </c>
    </row>
    <row r="246" s="2" customFormat="1" ht="44.25" customHeight="1">
      <c r="A246" s="40"/>
      <c r="B246" s="41"/>
      <c r="C246" s="214" t="s">
        <v>702</v>
      </c>
      <c r="D246" s="214" t="s">
        <v>143</v>
      </c>
      <c r="E246" s="215" t="s">
        <v>419</v>
      </c>
      <c r="F246" s="216" t="s">
        <v>420</v>
      </c>
      <c r="G246" s="217" t="s">
        <v>357</v>
      </c>
      <c r="H246" s="218">
        <v>340</v>
      </c>
      <c r="I246" s="219"/>
      <c r="J246" s="220">
        <f>ROUND(I246*H246,2)</f>
        <v>0</v>
      </c>
      <c r="K246" s="216" t="s">
        <v>147</v>
      </c>
      <c r="L246" s="46"/>
      <c r="M246" s="221" t="s">
        <v>19</v>
      </c>
      <c r="N246" s="222" t="s">
        <v>47</v>
      </c>
      <c r="O246" s="86"/>
      <c r="P246" s="223">
        <f>O246*H246</f>
        <v>0</v>
      </c>
      <c r="Q246" s="223">
        <v>0.10373</v>
      </c>
      <c r="R246" s="223">
        <f>Q246*H246</f>
        <v>35.2682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171</v>
      </c>
      <c r="AT246" s="225" t="s">
        <v>143</v>
      </c>
      <c r="AU246" s="225" t="s">
        <v>86</v>
      </c>
      <c r="AY246" s="19" t="s">
        <v>140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84</v>
      </c>
      <c r="BK246" s="226">
        <f>ROUND(I246*H246,2)</f>
        <v>0</v>
      </c>
      <c r="BL246" s="19" t="s">
        <v>171</v>
      </c>
      <c r="BM246" s="225" t="s">
        <v>703</v>
      </c>
    </row>
    <row r="247" s="2" customFormat="1">
      <c r="A247" s="40"/>
      <c r="B247" s="41"/>
      <c r="C247" s="42"/>
      <c r="D247" s="227" t="s">
        <v>150</v>
      </c>
      <c r="E247" s="42"/>
      <c r="F247" s="228" t="s">
        <v>422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150</v>
      </c>
      <c r="AU247" s="19" t="s">
        <v>86</v>
      </c>
    </row>
    <row r="248" s="12" customFormat="1" ht="22.8" customHeight="1">
      <c r="A248" s="12"/>
      <c r="B248" s="198"/>
      <c r="C248" s="199"/>
      <c r="D248" s="200" t="s">
        <v>75</v>
      </c>
      <c r="E248" s="212" t="s">
        <v>216</v>
      </c>
      <c r="F248" s="212" t="s">
        <v>423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SUM(P249:P255)</f>
        <v>0</v>
      </c>
      <c r="Q248" s="206"/>
      <c r="R248" s="207">
        <f>SUM(R249:R255)</f>
        <v>1.4322199999999998</v>
      </c>
      <c r="S248" s="206"/>
      <c r="T248" s="208">
        <f>SUM(T249:T255)</f>
        <v>1.3200000000000001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84</v>
      </c>
      <c r="AT248" s="210" t="s">
        <v>75</v>
      </c>
      <c r="AU248" s="210" t="s">
        <v>84</v>
      </c>
      <c r="AY248" s="209" t="s">
        <v>140</v>
      </c>
      <c r="BK248" s="211">
        <f>SUM(BK249:BK255)</f>
        <v>0</v>
      </c>
    </row>
    <row r="249" s="2" customFormat="1" ht="16.5" customHeight="1">
      <c r="A249" s="40"/>
      <c r="B249" s="41"/>
      <c r="C249" s="214" t="s">
        <v>704</v>
      </c>
      <c r="D249" s="214" t="s">
        <v>143</v>
      </c>
      <c r="E249" s="215" t="s">
        <v>705</v>
      </c>
      <c r="F249" s="216" t="s">
        <v>706</v>
      </c>
      <c r="G249" s="217" t="s">
        <v>427</v>
      </c>
      <c r="H249" s="218">
        <v>1</v>
      </c>
      <c r="I249" s="219"/>
      <c r="J249" s="220">
        <f>ROUND(I249*H249,2)</f>
        <v>0</v>
      </c>
      <c r="K249" s="216" t="s">
        <v>19</v>
      </c>
      <c r="L249" s="46"/>
      <c r="M249" s="221" t="s">
        <v>19</v>
      </c>
      <c r="N249" s="222" t="s">
        <v>47</v>
      </c>
      <c r="O249" s="86"/>
      <c r="P249" s="223">
        <f>O249*H249</f>
        <v>0</v>
      </c>
      <c r="Q249" s="223">
        <v>0.0031800000000000001</v>
      </c>
      <c r="R249" s="223">
        <f>Q249*H249</f>
        <v>0.0031800000000000001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171</v>
      </c>
      <c r="AT249" s="225" t="s">
        <v>143</v>
      </c>
      <c r="AU249" s="225" t="s">
        <v>86</v>
      </c>
      <c r="AY249" s="19" t="s">
        <v>140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84</v>
      </c>
      <c r="BK249" s="226">
        <f>ROUND(I249*H249,2)</f>
        <v>0</v>
      </c>
      <c r="BL249" s="19" t="s">
        <v>171</v>
      </c>
      <c r="BM249" s="225" t="s">
        <v>707</v>
      </c>
    </row>
    <row r="250" s="2" customFormat="1" ht="44.25" customHeight="1">
      <c r="A250" s="40"/>
      <c r="B250" s="41"/>
      <c r="C250" s="214" t="s">
        <v>708</v>
      </c>
      <c r="D250" s="214" t="s">
        <v>143</v>
      </c>
      <c r="E250" s="215" t="s">
        <v>709</v>
      </c>
      <c r="F250" s="216" t="s">
        <v>710</v>
      </c>
      <c r="G250" s="217" t="s">
        <v>397</v>
      </c>
      <c r="H250" s="218">
        <v>2</v>
      </c>
      <c r="I250" s="219"/>
      <c r="J250" s="220">
        <f>ROUND(I250*H250,2)</f>
        <v>0</v>
      </c>
      <c r="K250" s="216" t="s">
        <v>147</v>
      </c>
      <c r="L250" s="46"/>
      <c r="M250" s="221" t="s">
        <v>19</v>
      </c>
      <c r="N250" s="222" t="s">
        <v>47</v>
      </c>
      <c r="O250" s="86"/>
      <c r="P250" s="223">
        <f>O250*H250</f>
        <v>0</v>
      </c>
      <c r="Q250" s="223">
        <v>0.0014400000000000001</v>
      </c>
      <c r="R250" s="223">
        <f>Q250*H250</f>
        <v>0.0028800000000000002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171</v>
      </c>
      <c r="AT250" s="225" t="s">
        <v>143</v>
      </c>
      <c r="AU250" s="225" t="s">
        <v>86</v>
      </c>
      <c r="AY250" s="19" t="s">
        <v>140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84</v>
      </c>
      <c r="BK250" s="226">
        <f>ROUND(I250*H250,2)</f>
        <v>0</v>
      </c>
      <c r="BL250" s="19" t="s">
        <v>171</v>
      </c>
      <c r="BM250" s="225" t="s">
        <v>711</v>
      </c>
    </row>
    <row r="251" s="2" customFormat="1">
      <c r="A251" s="40"/>
      <c r="B251" s="41"/>
      <c r="C251" s="42"/>
      <c r="D251" s="227" t="s">
        <v>150</v>
      </c>
      <c r="E251" s="42"/>
      <c r="F251" s="228" t="s">
        <v>712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150</v>
      </c>
      <c r="AU251" s="19" t="s">
        <v>86</v>
      </c>
    </row>
    <row r="252" s="2" customFormat="1" ht="33" customHeight="1">
      <c r="A252" s="40"/>
      <c r="B252" s="41"/>
      <c r="C252" s="214" t="s">
        <v>713</v>
      </c>
      <c r="D252" s="214" t="s">
        <v>143</v>
      </c>
      <c r="E252" s="215" t="s">
        <v>425</v>
      </c>
      <c r="F252" s="216" t="s">
        <v>426</v>
      </c>
      <c r="G252" s="217" t="s">
        <v>427</v>
      </c>
      <c r="H252" s="218">
        <v>2</v>
      </c>
      <c r="I252" s="219"/>
      <c r="J252" s="220">
        <f>ROUND(I252*H252,2)</f>
        <v>0</v>
      </c>
      <c r="K252" s="216" t="s">
        <v>147</v>
      </c>
      <c r="L252" s="46"/>
      <c r="M252" s="221" t="s">
        <v>19</v>
      </c>
      <c r="N252" s="222" t="s">
        <v>47</v>
      </c>
      <c r="O252" s="86"/>
      <c r="P252" s="223">
        <f>O252*H252</f>
        <v>0</v>
      </c>
      <c r="Q252" s="223">
        <v>0.65847999999999995</v>
      </c>
      <c r="R252" s="223">
        <f>Q252*H252</f>
        <v>1.3169599999999999</v>
      </c>
      <c r="S252" s="223">
        <v>0.66000000000000003</v>
      </c>
      <c r="T252" s="224">
        <f>S252*H252</f>
        <v>1.3200000000000001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171</v>
      </c>
      <c r="AT252" s="225" t="s">
        <v>143</v>
      </c>
      <c r="AU252" s="225" t="s">
        <v>86</v>
      </c>
      <c r="AY252" s="19" t="s">
        <v>140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84</v>
      </c>
      <c r="BK252" s="226">
        <f>ROUND(I252*H252,2)</f>
        <v>0</v>
      </c>
      <c r="BL252" s="19" t="s">
        <v>171</v>
      </c>
      <c r="BM252" s="225" t="s">
        <v>714</v>
      </c>
    </row>
    <row r="253" s="2" customFormat="1">
      <c r="A253" s="40"/>
      <c r="B253" s="41"/>
      <c r="C253" s="42"/>
      <c r="D253" s="227" t="s">
        <v>150</v>
      </c>
      <c r="E253" s="42"/>
      <c r="F253" s="228" t="s">
        <v>429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150</v>
      </c>
      <c r="AU253" s="19" t="s">
        <v>86</v>
      </c>
    </row>
    <row r="254" s="2" customFormat="1" ht="24.15" customHeight="1">
      <c r="A254" s="40"/>
      <c r="B254" s="41"/>
      <c r="C254" s="269" t="s">
        <v>715</v>
      </c>
      <c r="D254" s="269" t="s">
        <v>342</v>
      </c>
      <c r="E254" s="270" t="s">
        <v>431</v>
      </c>
      <c r="F254" s="271" t="s">
        <v>432</v>
      </c>
      <c r="G254" s="272" t="s">
        <v>427</v>
      </c>
      <c r="H254" s="273">
        <v>2</v>
      </c>
      <c r="I254" s="274"/>
      <c r="J254" s="275">
        <f>ROUND(I254*H254,2)</f>
        <v>0</v>
      </c>
      <c r="K254" s="271" t="s">
        <v>147</v>
      </c>
      <c r="L254" s="276"/>
      <c r="M254" s="277" t="s">
        <v>19</v>
      </c>
      <c r="N254" s="278" t="s">
        <v>47</v>
      </c>
      <c r="O254" s="86"/>
      <c r="P254" s="223">
        <f>O254*H254</f>
        <v>0</v>
      </c>
      <c r="Q254" s="223">
        <v>0.054600000000000003</v>
      </c>
      <c r="R254" s="223">
        <f>Q254*H254</f>
        <v>0.10920000000000001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216</v>
      </c>
      <c r="AT254" s="225" t="s">
        <v>342</v>
      </c>
      <c r="AU254" s="225" t="s">
        <v>86</v>
      </c>
      <c r="AY254" s="19" t="s">
        <v>140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84</v>
      </c>
      <c r="BK254" s="226">
        <f>ROUND(I254*H254,2)</f>
        <v>0</v>
      </c>
      <c r="BL254" s="19" t="s">
        <v>171</v>
      </c>
      <c r="BM254" s="225" t="s">
        <v>716</v>
      </c>
    </row>
    <row r="255" s="2" customFormat="1">
      <c r="A255" s="40"/>
      <c r="B255" s="41"/>
      <c r="C255" s="42"/>
      <c r="D255" s="232" t="s">
        <v>152</v>
      </c>
      <c r="E255" s="42"/>
      <c r="F255" s="233" t="s">
        <v>434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152</v>
      </c>
      <c r="AU255" s="19" t="s">
        <v>86</v>
      </c>
    </row>
    <row r="256" s="12" customFormat="1" ht="22.8" customHeight="1">
      <c r="A256" s="12"/>
      <c r="B256" s="198"/>
      <c r="C256" s="199"/>
      <c r="D256" s="200" t="s">
        <v>75</v>
      </c>
      <c r="E256" s="212" t="s">
        <v>222</v>
      </c>
      <c r="F256" s="212" t="s">
        <v>435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SUM(P257:P300)</f>
        <v>0</v>
      </c>
      <c r="Q256" s="206"/>
      <c r="R256" s="207">
        <f>SUM(R257:R300)</f>
        <v>71.686198549999986</v>
      </c>
      <c r="S256" s="206"/>
      <c r="T256" s="208">
        <f>SUM(T257:T300)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84</v>
      </c>
      <c r="AT256" s="210" t="s">
        <v>75</v>
      </c>
      <c r="AU256" s="210" t="s">
        <v>84</v>
      </c>
      <c r="AY256" s="209" t="s">
        <v>140</v>
      </c>
      <c r="BK256" s="211">
        <f>SUM(BK257:BK300)</f>
        <v>0</v>
      </c>
    </row>
    <row r="257" s="2" customFormat="1" ht="24.15" customHeight="1">
      <c r="A257" s="40"/>
      <c r="B257" s="41"/>
      <c r="C257" s="214" t="s">
        <v>717</v>
      </c>
      <c r="D257" s="214" t="s">
        <v>143</v>
      </c>
      <c r="E257" s="215" t="s">
        <v>437</v>
      </c>
      <c r="F257" s="216" t="s">
        <v>438</v>
      </c>
      <c r="G257" s="217" t="s">
        <v>427</v>
      </c>
      <c r="H257" s="218">
        <v>3</v>
      </c>
      <c r="I257" s="219"/>
      <c r="J257" s="220">
        <f>ROUND(I257*H257,2)</f>
        <v>0</v>
      </c>
      <c r="K257" s="216" t="s">
        <v>147</v>
      </c>
      <c r="L257" s="46"/>
      <c r="M257" s="221" t="s">
        <v>19</v>
      </c>
      <c r="N257" s="222" t="s">
        <v>47</v>
      </c>
      <c r="O257" s="86"/>
      <c r="P257" s="223">
        <f>O257*H257</f>
        <v>0</v>
      </c>
      <c r="Q257" s="223">
        <v>0.00069999999999999999</v>
      </c>
      <c r="R257" s="223">
        <f>Q257*H257</f>
        <v>0.0020999999999999999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171</v>
      </c>
      <c r="AT257" s="225" t="s">
        <v>143</v>
      </c>
      <c r="AU257" s="225" t="s">
        <v>86</v>
      </c>
      <c r="AY257" s="19" t="s">
        <v>140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84</v>
      </c>
      <c r="BK257" s="226">
        <f>ROUND(I257*H257,2)</f>
        <v>0</v>
      </c>
      <c r="BL257" s="19" t="s">
        <v>171</v>
      </c>
      <c r="BM257" s="225" t="s">
        <v>718</v>
      </c>
    </row>
    <row r="258" s="2" customFormat="1">
      <c r="A258" s="40"/>
      <c r="B258" s="41"/>
      <c r="C258" s="42"/>
      <c r="D258" s="227" t="s">
        <v>150</v>
      </c>
      <c r="E258" s="42"/>
      <c r="F258" s="228" t="s">
        <v>440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150</v>
      </c>
      <c r="AU258" s="19" t="s">
        <v>86</v>
      </c>
    </row>
    <row r="259" s="2" customFormat="1" ht="24.15" customHeight="1">
      <c r="A259" s="40"/>
      <c r="B259" s="41"/>
      <c r="C259" s="269" t="s">
        <v>719</v>
      </c>
      <c r="D259" s="269" t="s">
        <v>342</v>
      </c>
      <c r="E259" s="270" t="s">
        <v>442</v>
      </c>
      <c r="F259" s="271" t="s">
        <v>443</v>
      </c>
      <c r="G259" s="272" t="s">
        <v>427</v>
      </c>
      <c r="H259" s="273">
        <v>2</v>
      </c>
      <c r="I259" s="274"/>
      <c r="J259" s="275">
        <f>ROUND(I259*H259,2)</f>
        <v>0</v>
      </c>
      <c r="K259" s="271" t="s">
        <v>147</v>
      </c>
      <c r="L259" s="276"/>
      <c r="M259" s="277" t="s">
        <v>19</v>
      </c>
      <c r="N259" s="278" t="s">
        <v>47</v>
      </c>
      <c r="O259" s="86"/>
      <c r="P259" s="223">
        <f>O259*H259</f>
        <v>0</v>
      </c>
      <c r="Q259" s="223">
        <v>0.0025000000000000001</v>
      </c>
      <c r="R259" s="223">
        <f>Q259*H259</f>
        <v>0.0050000000000000001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216</v>
      </c>
      <c r="AT259" s="225" t="s">
        <v>342</v>
      </c>
      <c r="AU259" s="225" t="s">
        <v>86</v>
      </c>
      <c r="AY259" s="19" t="s">
        <v>140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84</v>
      </c>
      <c r="BK259" s="226">
        <f>ROUND(I259*H259,2)</f>
        <v>0</v>
      </c>
      <c r="BL259" s="19" t="s">
        <v>171</v>
      </c>
      <c r="BM259" s="225" t="s">
        <v>720</v>
      </c>
    </row>
    <row r="260" s="13" customFormat="1">
      <c r="A260" s="13"/>
      <c r="B260" s="234"/>
      <c r="C260" s="235"/>
      <c r="D260" s="232" t="s">
        <v>183</v>
      </c>
      <c r="E260" s="236" t="s">
        <v>19</v>
      </c>
      <c r="F260" s="237" t="s">
        <v>445</v>
      </c>
      <c r="G260" s="235"/>
      <c r="H260" s="238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183</v>
      </c>
      <c r="AU260" s="244" t="s">
        <v>86</v>
      </c>
      <c r="AV260" s="13" t="s">
        <v>86</v>
      </c>
      <c r="AW260" s="13" t="s">
        <v>37</v>
      </c>
      <c r="AX260" s="13" t="s">
        <v>76</v>
      </c>
      <c r="AY260" s="244" t="s">
        <v>140</v>
      </c>
    </row>
    <row r="261" s="13" customFormat="1">
      <c r="A261" s="13"/>
      <c r="B261" s="234"/>
      <c r="C261" s="235"/>
      <c r="D261" s="232" t="s">
        <v>183</v>
      </c>
      <c r="E261" s="236" t="s">
        <v>19</v>
      </c>
      <c r="F261" s="237" t="s">
        <v>446</v>
      </c>
      <c r="G261" s="235"/>
      <c r="H261" s="238">
        <v>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183</v>
      </c>
      <c r="AU261" s="244" t="s">
        <v>86</v>
      </c>
      <c r="AV261" s="13" t="s">
        <v>86</v>
      </c>
      <c r="AW261" s="13" t="s">
        <v>37</v>
      </c>
      <c r="AX261" s="13" t="s">
        <v>76</v>
      </c>
      <c r="AY261" s="244" t="s">
        <v>140</v>
      </c>
    </row>
    <row r="262" s="15" customFormat="1">
      <c r="A262" s="15"/>
      <c r="B262" s="258"/>
      <c r="C262" s="259"/>
      <c r="D262" s="232" t="s">
        <v>183</v>
      </c>
      <c r="E262" s="260" t="s">
        <v>19</v>
      </c>
      <c r="F262" s="261" t="s">
        <v>324</v>
      </c>
      <c r="G262" s="259"/>
      <c r="H262" s="262">
        <v>2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8" t="s">
        <v>183</v>
      </c>
      <c r="AU262" s="268" t="s">
        <v>86</v>
      </c>
      <c r="AV262" s="15" t="s">
        <v>171</v>
      </c>
      <c r="AW262" s="15" t="s">
        <v>37</v>
      </c>
      <c r="AX262" s="15" t="s">
        <v>84</v>
      </c>
      <c r="AY262" s="268" t="s">
        <v>140</v>
      </c>
    </row>
    <row r="263" s="2" customFormat="1" ht="21.75" customHeight="1">
      <c r="A263" s="40"/>
      <c r="B263" s="41"/>
      <c r="C263" s="269" t="s">
        <v>721</v>
      </c>
      <c r="D263" s="269" t="s">
        <v>342</v>
      </c>
      <c r="E263" s="270" t="s">
        <v>448</v>
      </c>
      <c r="F263" s="271" t="s">
        <v>449</v>
      </c>
      <c r="G263" s="272" t="s">
        <v>427</v>
      </c>
      <c r="H263" s="273">
        <v>1</v>
      </c>
      <c r="I263" s="274"/>
      <c r="J263" s="275">
        <f>ROUND(I263*H263,2)</f>
        <v>0</v>
      </c>
      <c r="K263" s="271" t="s">
        <v>147</v>
      </c>
      <c r="L263" s="276"/>
      <c r="M263" s="277" t="s">
        <v>19</v>
      </c>
      <c r="N263" s="278" t="s">
        <v>47</v>
      </c>
      <c r="O263" s="86"/>
      <c r="P263" s="223">
        <f>O263*H263</f>
        <v>0</v>
      </c>
      <c r="Q263" s="223">
        <v>0.00050000000000000001</v>
      </c>
      <c r="R263" s="223">
        <f>Q263*H263</f>
        <v>0.00050000000000000001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216</v>
      </c>
      <c r="AT263" s="225" t="s">
        <v>342</v>
      </c>
      <c r="AU263" s="225" t="s">
        <v>86</v>
      </c>
      <c r="AY263" s="19" t="s">
        <v>140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84</v>
      </c>
      <c r="BK263" s="226">
        <f>ROUND(I263*H263,2)</f>
        <v>0</v>
      </c>
      <c r="BL263" s="19" t="s">
        <v>171</v>
      </c>
      <c r="BM263" s="225" t="s">
        <v>722</v>
      </c>
    </row>
    <row r="264" s="13" customFormat="1">
      <c r="A264" s="13"/>
      <c r="B264" s="234"/>
      <c r="C264" s="235"/>
      <c r="D264" s="232" t="s">
        <v>183</v>
      </c>
      <c r="E264" s="236" t="s">
        <v>19</v>
      </c>
      <c r="F264" s="237" t="s">
        <v>451</v>
      </c>
      <c r="G264" s="235"/>
      <c r="H264" s="238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183</v>
      </c>
      <c r="AU264" s="244" t="s">
        <v>86</v>
      </c>
      <c r="AV264" s="13" t="s">
        <v>86</v>
      </c>
      <c r="AW264" s="13" t="s">
        <v>37</v>
      </c>
      <c r="AX264" s="13" t="s">
        <v>84</v>
      </c>
      <c r="AY264" s="244" t="s">
        <v>140</v>
      </c>
    </row>
    <row r="265" s="2" customFormat="1" ht="24.15" customHeight="1">
      <c r="A265" s="40"/>
      <c r="B265" s="41"/>
      <c r="C265" s="214" t="s">
        <v>723</v>
      </c>
      <c r="D265" s="214" t="s">
        <v>143</v>
      </c>
      <c r="E265" s="215" t="s">
        <v>453</v>
      </c>
      <c r="F265" s="216" t="s">
        <v>454</v>
      </c>
      <c r="G265" s="217" t="s">
        <v>427</v>
      </c>
      <c r="H265" s="218">
        <v>2</v>
      </c>
      <c r="I265" s="219"/>
      <c r="J265" s="220">
        <f>ROUND(I265*H265,2)</f>
        <v>0</v>
      </c>
      <c r="K265" s="216" t="s">
        <v>147</v>
      </c>
      <c r="L265" s="46"/>
      <c r="M265" s="221" t="s">
        <v>19</v>
      </c>
      <c r="N265" s="222" t="s">
        <v>47</v>
      </c>
      <c r="O265" s="86"/>
      <c r="P265" s="223">
        <f>O265*H265</f>
        <v>0</v>
      </c>
      <c r="Q265" s="223">
        <v>0.11241</v>
      </c>
      <c r="R265" s="223">
        <f>Q265*H265</f>
        <v>0.22481999999999999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171</v>
      </c>
      <c r="AT265" s="225" t="s">
        <v>143</v>
      </c>
      <c r="AU265" s="225" t="s">
        <v>86</v>
      </c>
      <c r="AY265" s="19" t="s">
        <v>140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84</v>
      </c>
      <c r="BK265" s="226">
        <f>ROUND(I265*H265,2)</f>
        <v>0</v>
      </c>
      <c r="BL265" s="19" t="s">
        <v>171</v>
      </c>
      <c r="BM265" s="225" t="s">
        <v>724</v>
      </c>
    </row>
    <row r="266" s="2" customFormat="1">
      <c r="A266" s="40"/>
      <c r="B266" s="41"/>
      <c r="C266" s="42"/>
      <c r="D266" s="227" t="s">
        <v>150</v>
      </c>
      <c r="E266" s="42"/>
      <c r="F266" s="228" t="s">
        <v>456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150</v>
      </c>
      <c r="AU266" s="19" t="s">
        <v>86</v>
      </c>
    </row>
    <row r="267" s="2" customFormat="1" ht="21.75" customHeight="1">
      <c r="A267" s="40"/>
      <c r="B267" s="41"/>
      <c r="C267" s="269" t="s">
        <v>725</v>
      </c>
      <c r="D267" s="269" t="s">
        <v>342</v>
      </c>
      <c r="E267" s="270" t="s">
        <v>458</v>
      </c>
      <c r="F267" s="271" t="s">
        <v>459</v>
      </c>
      <c r="G267" s="272" t="s">
        <v>427</v>
      </c>
      <c r="H267" s="273">
        <v>2</v>
      </c>
      <c r="I267" s="274"/>
      <c r="J267" s="275">
        <f>ROUND(I267*H267,2)</f>
        <v>0</v>
      </c>
      <c r="K267" s="271" t="s">
        <v>147</v>
      </c>
      <c r="L267" s="276"/>
      <c r="M267" s="277" t="s">
        <v>19</v>
      </c>
      <c r="N267" s="278" t="s">
        <v>47</v>
      </c>
      <c r="O267" s="86"/>
      <c r="P267" s="223">
        <f>O267*H267</f>
        <v>0</v>
      </c>
      <c r="Q267" s="223">
        <v>0.0061000000000000004</v>
      </c>
      <c r="R267" s="223">
        <f>Q267*H267</f>
        <v>0.012200000000000001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216</v>
      </c>
      <c r="AT267" s="225" t="s">
        <v>342</v>
      </c>
      <c r="AU267" s="225" t="s">
        <v>86</v>
      </c>
      <c r="AY267" s="19" t="s">
        <v>140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84</v>
      </c>
      <c r="BK267" s="226">
        <f>ROUND(I267*H267,2)</f>
        <v>0</v>
      </c>
      <c r="BL267" s="19" t="s">
        <v>171</v>
      </c>
      <c r="BM267" s="225" t="s">
        <v>726</v>
      </c>
    </row>
    <row r="268" s="2" customFormat="1" ht="49.05" customHeight="1">
      <c r="A268" s="40"/>
      <c r="B268" s="41"/>
      <c r="C268" s="214" t="s">
        <v>727</v>
      </c>
      <c r="D268" s="214" t="s">
        <v>143</v>
      </c>
      <c r="E268" s="215" t="s">
        <v>462</v>
      </c>
      <c r="F268" s="216" t="s">
        <v>463</v>
      </c>
      <c r="G268" s="217" t="s">
        <v>397</v>
      </c>
      <c r="H268" s="218">
        <v>229</v>
      </c>
      <c r="I268" s="219"/>
      <c r="J268" s="220">
        <f>ROUND(I268*H268,2)</f>
        <v>0</v>
      </c>
      <c r="K268" s="216" t="s">
        <v>147</v>
      </c>
      <c r="L268" s="46"/>
      <c r="M268" s="221" t="s">
        <v>19</v>
      </c>
      <c r="N268" s="222" t="s">
        <v>47</v>
      </c>
      <c r="O268" s="86"/>
      <c r="P268" s="223">
        <f>O268*H268</f>
        <v>0</v>
      </c>
      <c r="Q268" s="223">
        <v>0.1295</v>
      </c>
      <c r="R268" s="223">
        <f>Q268*H268</f>
        <v>29.6555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171</v>
      </c>
      <c r="AT268" s="225" t="s">
        <v>143</v>
      </c>
      <c r="AU268" s="225" t="s">
        <v>86</v>
      </c>
      <c r="AY268" s="19" t="s">
        <v>140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84</v>
      </c>
      <c r="BK268" s="226">
        <f>ROUND(I268*H268,2)</f>
        <v>0</v>
      </c>
      <c r="BL268" s="19" t="s">
        <v>171</v>
      </c>
      <c r="BM268" s="225" t="s">
        <v>728</v>
      </c>
    </row>
    <row r="269" s="2" customFormat="1">
      <c r="A269" s="40"/>
      <c r="B269" s="41"/>
      <c r="C269" s="42"/>
      <c r="D269" s="227" t="s">
        <v>150</v>
      </c>
      <c r="E269" s="42"/>
      <c r="F269" s="228" t="s">
        <v>465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150</v>
      </c>
      <c r="AU269" s="19" t="s">
        <v>86</v>
      </c>
    </row>
    <row r="270" s="2" customFormat="1">
      <c r="A270" s="40"/>
      <c r="B270" s="41"/>
      <c r="C270" s="42"/>
      <c r="D270" s="232" t="s">
        <v>152</v>
      </c>
      <c r="E270" s="42"/>
      <c r="F270" s="233" t="s">
        <v>466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152</v>
      </c>
      <c r="AU270" s="19" t="s">
        <v>86</v>
      </c>
    </row>
    <row r="271" s="2" customFormat="1" ht="16.5" customHeight="1">
      <c r="A271" s="40"/>
      <c r="B271" s="41"/>
      <c r="C271" s="269" t="s">
        <v>729</v>
      </c>
      <c r="D271" s="269" t="s">
        <v>342</v>
      </c>
      <c r="E271" s="270" t="s">
        <v>468</v>
      </c>
      <c r="F271" s="271" t="s">
        <v>469</v>
      </c>
      <c r="G271" s="272" t="s">
        <v>397</v>
      </c>
      <c r="H271" s="273">
        <v>233.58000000000001</v>
      </c>
      <c r="I271" s="274"/>
      <c r="J271" s="275">
        <f>ROUND(I271*H271,2)</f>
        <v>0</v>
      </c>
      <c r="K271" s="271" t="s">
        <v>147</v>
      </c>
      <c r="L271" s="276"/>
      <c r="M271" s="277" t="s">
        <v>19</v>
      </c>
      <c r="N271" s="278" t="s">
        <v>47</v>
      </c>
      <c r="O271" s="86"/>
      <c r="P271" s="223">
        <f>O271*H271</f>
        <v>0</v>
      </c>
      <c r="Q271" s="223">
        <v>0.045999999999999999</v>
      </c>
      <c r="R271" s="223">
        <f>Q271*H271</f>
        <v>10.744680000000001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216</v>
      </c>
      <c r="AT271" s="225" t="s">
        <v>342</v>
      </c>
      <c r="AU271" s="225" t="s">
        <v>86</v>
      </c>
      <c r="AY271" s="19" t="s">
        <v>140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84</v>
      </c>
      <c r="BK271" s="226">
        <f>ROUND(I271*H271,2)</f>
        <v>0</v>
      </c>
      <c r="BL271" s="19" t="s">
        <v>171</v>
      </c>
      <c r="BM271" s="225" t="s">
        <v>730</v>
      </c>
    </row>
    <row r="272" s="13" customFormat="1">
      <c r="A272" s="13"/>
      <c r="B272" s="234"/>
      <c r="C272" s="235"/>
      <c r="D272" s="232" t="s">
        <v>183</v>
      </c>
      <c r="E272" s="235"/>
      <c r="F272" s="237" t="s">
        <v>731</v>
      </c>
      <c r="G272" s="235"/>
      <c r="H272" s="238">
        <v>233.58000000000001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183</v>
      </c>
      <c r="AU272" s="244" t="s">
        <v>86</v>
      </c>
      <c r="AV272" s="13" t="s">
        <v>86</v>
      </c>
      <c r="AW272" s="13" t="s">
        <v>4</v>
      </c>
      <c r="AX272" s="13" t="s">
        <v>84</v>
      </c>
      <c r="AY272" s="244" t="s">
        <v>140</v>
      </c>
    </row>
    <row r="273" s="2" customFormat="1" ht="33" customHeight="1">
      <c r="A273" s="40"/>
      <c r="B273" s="41"/>
      <c r="C273" s="214" t="s">
        <v>732</v>
      </c>
      <c r="D273" s="214" t="s">
        <v>143</v>
      </c>
      <c r="E273" s="215" t="s">
        <v>733</v>
      </c>
      <c r="F273" s="216" t="s">
        <v>734</v>
      </c>
      <c r="G273" s="217" t="s">
        <v>427</v>
      </c>
      <c r="H273" s="218">
        <v>4</v>
      </c>
      <c r="I273" s="219"/>
      <c r="J273" s="220">
        <f>ROUND(I273*H273,2)</f>
        <v>0</v>
      </c>
      <c r="K273" s="216" t="s">
        <v>147</v>
      </c>
      <c r="L273" s="46"/>
      <c r="M273" s="221" t="s">
        <v>19</v>
      </c>
      <c r="N273" s="222" t="s">
        <v>47</v>
      </c>
      <c r="O273" s="86"/>
      <c r="P273" s="223">
        <f>O273*H273</f>
        <v>0</v>
      </c>
      <c r="Q273" s="223">
        <v>7.0056599999999998</v>
      </c>
      <c r="R273" s="223">
        <f>Q273*H273</f>
        <v>28.022639999999999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171</v>
      </c>
      <c r="AT273" s="225" t="s">
        <v>143</v>
      </c>
      <c r="AU273" s="225" t="s">
        <v>86</v>
      </c>
      <c r="AY273" s="19" t="s">
        <v>140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84</v>
      </c>
      <c r="BK273" s="226">
        <f>ROUND(I273*H273,2)</f>
        <v>0</v>
      </c>
      <c r="BL273" s="19" t="s">
        <v>171</v>
      </c>
      <c r="BM273" s="225" t="s">
        <v>735</v>
      </c>
    </row>
    <row r="274" s="2" customFormat="1">
      <c r="A274" s="40"/>
      <c r="B274" s="41"/>
      <c r="C274" s="42"/>
      <c r="D274" s="227" t="s">
        <v>150</v>
      </c>
      <c r="E274" s="42"/>
      <c r="F274" s="228" t="s">
        <v>736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150</v>
      </c>
      <c r="AU274" s="19" t="s">
        <v>86</v>
      </c>
    </row>
    <row r="275" s="13" customFormat="1">
      <c r="A275" s="13"/>
      <c r="B275" s="234"/>
      <c r="C275" s="235"/>
      <c r="D275" s="232" t="s">
        <v>183</v>
      </c>
      <c r="E275" s="236" t="s">
        <v>19</v>
      </c>
      <c r="F275" s="237" t="s">
        <v>737</v>
      </c>
      <c r="G275" s="235"/>
      <c r="H275" s="238">
        <v>4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183</v>
      </c>
      <c r="AU275" s="244" t="s">
        <v>86</v>
      </c>
      <c r="AV275" s="13" t="s">
        <v>86</v>
      </c>
      <c r="AW275" s="13" t="s">
        <v>37</v>
      </c>
      <c r="AX275" s="13" t="s">
        <v>84</v>
      </c>
      <c r="AY275" s="244" t="s">
        <v>140</v>
      </c>
    </row>
    <row r="276" s="2" customFormat="1" ht="33" customHeight="1">
      <c r="A276" s="40"/>
      <c r="B276" s="41"/>
      <c r="C276" s="214" t="s">
        <v>738</v>
      </c>
      <c r="D276" s="214" t="s">
        <v>143</v>
      </c>
      <c r="E276" s="215" t="s">
        <v>739</v>
      </c>
      <c r="F276" s="216" t="s">
        <v>740</v>
      </c>
      <c r="G276" s="217" t="s">
        <v>397</v>
      </c>
      <c r="H276" s="218">
        <v>19</v>
      </c>
      <c r="I276" s="219"/>
      <c r="J276" s="220">
        <f>ROUND(I276*H276,2)</f>
        <v>0</v>
      </c>
      <c r="K276" s="216" t="s">
        <v>147</v>
      </c>
      <c r="L276" s="46"/>
      <c r="M276" s="221" t="s">
        <v>19</v>
      </c>
      <c r="N276" s="222" t="s">
        <v>47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171</v>
      </c>
      <c r="AT276" s="225" t="s">
        <v>143</v>
      </c>
      <c r="AU276" s="225" t="s">
        <v>86</v>
      </c>
      <c r="AY276" s="19" t="s">
        <v>140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84</v>
      </c>
      <c r="BK276" s="226">
        <f>ROUND(I276*H276,2)</f>
        <v>0</v>
      </c>
      <c r="BL276" s="19" t="s">
        <v>171</v>
      </c>
      <c r="BM276" s="225" t="s">
        <v>741</v>
      </c>
    </row>
    <row r="277" s="2" customFormat="1">
      <c r="A277" s="40"/>
      <c r="B277" s="41"/>
      <c r="C277" s="42"/>
      <c r="D277" s="227" t="s">
        <v>150</v>
      </c>
      <c r="E277" s="42"/>
      <c r="F277" s="228" t="s">
        <v>742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150</v>
      </c>
      <c r="AU277" s="19" t="s">
        <v>86</v>
      </c>
    </row>
    <row r="278" s="13" customFormat="1">
      <c r="A278" s="13"/>
      <c r="B278" s="234"/>
      <c r="C278" s="235"/>
      <c r="D278" s="232" t="s">
        <v>183</v>
      </c>
      <c r="E278" s="236" t="s">
        <v>19</v>
      </c>
      <c r="F278" s="237" t="s">
        <v>743</v>
      </c>
      <c r="G278" s="235"/>
      <c r="H278" s="238">
        <v>19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183</v>
      </c>
      <c r="AU278" s="244" t="s">
        <v>86</v>
      </c>
      <c r="AV278" s="13" t="s">
        <v>86</v>
      </c>
      <c r="AW278" s="13" t="s">
        <v>37</v>
      </c>
      <c r="AX278" s="13" t="s">
        <v>84</v>
      </c>
      <c r="AY278" s="244" t="s">
        <v>140</v>
      </c>
    </row>
    <row r="279" s="2" customFormat="1" ht="21.75" customHeight="1">
      <c r="A279" s="40"/>
      <c r="B279" s="41"/>
      <c r="C279" s="269" t="s">
        <v>744</v>
      </c>
      <c r="D279" s="269" t="s">
        <v>342</v>
      </c>
      <c r="E279" s="270" t="s">
        <v>745</v>
      </c>
      <c r="F279" s="271" t="s">
        <v>746</v>
      </c>
      <c r="G279" s="272" t="s">
        <v>397</v>
      </c>
      <c r="H279" s="273">
        <v>19.285</v>
      </c>
      <c r="I279" s="274"/>
      <c r="J279" s="275">
        <f>ROUND(I279*H279,2)</f>
        <v>0</v>
      </c>
      <c r="K279" s="271" t="s">
        <v>147</v>
      </c>
      <c r="L279" s="276"/>
      <c r="M279" s="277" t="s">
        <v>19</v>
      </c>
      <c r="N279" s="278" t="s">
        <v>47</v>
      </c>
      <c r="O279" s="86"/>
      <c r="P279" s="223">
        <f>O279*H279</f>
        <v>0</v>
      </c>
      <c r="Q279" s="223">
        <v>0.042029999999999998</v>
      </c>
      <c r="R279" s="223">
        <f>Q279*H279</f>
        <v>0.81054854999999992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216</v>
      </c>
      <c r="AT279" s="225" t="s">
        <v>342</v>
      </c>
      <c r="AU279" s="225" t="s">
        <v>86</v>
      </c>
      <c r="AY279" s="19" t="s">
        <v>140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84</v>
      </c>
      <c r="BK279" s="226">
        <f>ROUND(I279*H279,2)</f>
        <v>0</v>
      </c>
      <c r="BL279" s="19" t="s">
        <v>171</v>
      </c>
      <c r="BM279" s="225" t="s">
        <v>747</v>
      </c>
    </row>
    <row r="280" s="13" customFormat="1">
      <c r="A280" s="13"/>
      <c r="B280" s="234"/>
      <c r="C280" s="235"/>
      <c r="D280" s="232" t="s">
        <v>183</v>
      </c>
      <c r="E280" s="235"/>
      <c r="F280" s="237" t="s">
        <v>748</v>
      </c>
      <c r="G280" s="235"/>
      <c r="H280" s="238">
        <v>19.285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183</v>
      </c>
      <c r="AU280" s="244" t="s">
        <v>86</v>
      </c>
      <c r="AV280" s="13" t="s">
        <v>86</v>
      </c>
      <c r="AW280" s="13" t="s">
        <v>4</v>
      </c>
      <c r="AX280" s="13" t="s">
        <v>84</v>
      </c>
      <c r="AY280" s="244" t="s">
        <v>140</v>
      </c>
    </row>
    <row r="281" s="2" customFormat="1" ht="24.15" customHeight="1">
      <c r="A281" s="40"/>
      <c r="B281" s="41"/>
      <c r="C281" s="214" t="s">
        <v>749</v>
      </c>
      <c r="D281" s="214" t="s">
        <v>143</v>
      </c>
      <c r="E281" s="215" t="s">
        <v>473</v>
      </c>
      <c r="F281" s="216" t="s">
        <v>474</v>
      </c>
      <c r="G281" s="217" t="s">
        <v>357</v>
      </c>
      <c r="H281" s="218">
        <v>1424</v>
      </c>
      <c r="I281" s="219"/>
      <c r="J281" s="220">
        <f>ROUND(I281*H281,2)</f>
        <v>0</v>
      </c>
      <c r="K281" s="216" t="s">
        <v>19</v>
      </c>
      <c r="L281" s="46"/>
      <c r="M281" s="221" t="s">
        <v>19</v>
      </c>
      <c r="N281" s="222" t="s">
        <v>47</v>
      </c>
      <c r="O281" s="86"/>
      <c r="P281" s="223">
        <f>O281*H281</f>
        <v>0</v>
      </c>
      <c r="Q281" s="223">
        <v>0.00036999999999999999</v>
      </c>
      <c r="R281" s="223">
        <f>Q281*H281</f>
        <v>0.52688000000000002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171</v>
      </c>
      <c r="AT281" s="225" t="s">
        <v>143</v>
      </c>
      <c r="AU281" s="225" t="s">
        <v>86</v>
      </c>
      <c r="AY281" s="19" t="s">
        <v>140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84</v>
      </c>
      <c r="BK281" s="226">
        <f>ROUND(I281*H281,2)</f>
        <v>0</v>
      </c>
      <c r="BL281" s="19" t="s">
        <v>171</v>
      </c>
      <c r="BM281" s="225" t="s">
        <v>750</v>
      </c>
    </row>
    <row r="282" s="2" customFormat="1">
      <c r="A282" s="40"/>
      <c r="B282" s="41"/>
      <c r="C282" s="42"/>
      <c r="D282" s="232" t="s">
        <v>152</v>
      </c>
      <c r="E282" s="42"/>
      <c r="F282" s="233" t="s">
        <v>476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152</v>
      </c>
      <c r="AU282" s="19" t="s">
        <v>86</v>
      </c>
    </row>
    <row r="283" s="13" customFormat="1">
      <c r="A283" s="13"/>
      <c r="B283" s="234"/>
      <c r="C283" s="235"/>
      <c r="D283" s="232" t="s">
        <v>183</v>
      </c>
      <c r="E283" s="236" t="s">
        <v>19</v>
      </c>
      <c r="F283" s="237" t="s">
        <v>751</v>
      </c>
      <c r="G283" s="235"/>
      <c r="H283" s="238">
        <v>492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183</v>
      </c>
      <c r="AU283" s="244" t="s">
        <v>86</v>
      </c>
      <c r="AV283" s="13" t="s">
        <v>86</v>
      </c>
      <c r="AW283" s="13" t="s">
        <v>37</v>
      </c>
      <c r="AX283" s="13" t="s">
        <v>76</v>
      </c>
      <c r="AY283" s="244" t="s">
        <v>140</v>
      </c>
    </row>
    <row r="284" s="13" customFormat="1">
      <c r="A284" s="13"/>
      <c r="B284" s="234"/>
      <c r="C284" s="235"/>
      <c r="D284" s="232" t="s">
        <v>183</v>
      </c>
      <c r="E284" s="236" t="s">
        <v>19</v>
      </c>
      <c r="F284" s="237" t="s">
        <v>752</v>
      </c>
      <c r="G284" s="235"/>
      <c r="H284" s="238">
        <v>932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183</v>
      </c>
      <c r="AU284" s="244" t="s">
        <v>86</v>
      </c>
      <c r="AV284" s="13" t="s">
        <v>86</v>
      </c>
      <c r="AW284" s="13" t="s">
        <v>37</v>
      </c>
      <c r="AX284" s="13" t="s">
        <v>76</v>
      </c>
      <c r="AY284" s="244" t="s">
        <v>140</v>
      </c>
    </row>
    <row r="285" s="15" customFormat="1">
      <c r="A285" s="15"/>
      <c r="B285" s="258"/>
      <c r="C285" s="259"/>
      <c r="D285" s="232" t="s">
        <v>183</v>
      </c>
      <c r="E285" s="260" t="s">
        <v>19</v>
      </c>
      <c r="F285" s="261" t="s">
        <v>324</v>
      </c>
      <c r="G285" s="259"/>
      <c r="H285" s="262">
        <v>1424</v>
      </c>
      <c r="I285" s="263"/>
      <c r="J285" s="259"/>
      <c r="K285" s="259"/>
      <c r="L285" s="264"/>
      <c r="M285" s="265"/>
      <c r="N285" s="266"/>
      <c r="O285" s="266"/>
      <c r="P285" s="266"/>
      <c r="Q285" s="266"/>
      <c r="R285" s="266"/>
      <c r="S285" s="266"/>
      <c r="T285" s="26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8" t="s">
        <v>183</v>
      </c>
      <c r="AU285" s="268" t="s">
        <v>86</v>
      </c>
      <c r="AV285" s="15" t="s">
        <v>171</v>
      </c>
      <c r="AW285" s="15" t="s">
        <v>37</v>
      </c>
      <c r="AX285" s="15" t="s">
        <v>84</v>
      </c>
      <c r="AY285" s="268" t="s">
        <v>140</v>
      </c>
    </row>
    <row r="286" s="2" customFormat="1" ht="37.8" customHeight="1">
      <c r="A286" s="40"/>
      <c r="B286" s="41"/>
      <c r="C286" s="214" t="s">
        <v>753</v>
      </c>
      <c r="D286" s="214" t="s">
        <v>143</v>
      </c>
      <c r="E286" s="215" t="s">
        <v>478</v>
      </c>
      <c r="F286" s="216" t="s">
        <v>479</v>
      </c>
      <c r="G286" s="217" t="s">
        <v>357</v>
      </c>
      <c r="H286" s="218">
        <v>1424</v>
      </c>
      <c r="I286" s="219"/>
      <c r="J286" s="220">
        <f>ROUND(I286*H286,2)</f>
        <v>0</v>
      </c>
      <c r="K286" s="216" t="s">
        <v>147</v>
      </c>
      <c r="L286" s="46"/>
      <c r="M286" s="221" t="s">
        <v>19</v>
      </c>
      <c r="N286" s="222" t="s">
        <v>47</v>
      </c>
      <c r="O286" s="86"/>
      <c r="P286" s="223">
        <f>O286*H286</f>
        <v>0</v>
      </c>
      <c r="Q286" s="223">
        <v>0.00036000000000000002</v>
      </c>
      <c r="R286" s="223">
        <f>Q286*H286</f>
        <v>0.51263999999999998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171</v>
      </c>
      <c r="AT286" s="225" t="s">
        <v>143</v>
      </c>
      <c r="AU286" s="225" t="s">
        <v>86</v>
      </c>
      <c r="AY286" s="19" t="s">
        <v>140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84</v>
      </c>
      <c r="BK286" s="226">
        <f>ROUND(I286*H286,2)</f>
        <v>0</v>
      </c>
      <c r="BL286" s="19" t="s">
        <v>171</v>
      </c>
      <c r="BM286" s="225" t="s">
        <v>754</v>
      </c>
    </row>
    <row r="287" s="2" customFormat="1">
      <c r="A287" s="40"/>
      <c r="B287" s="41"/>
      <c r="C287" s="42"/>
      <c r="D287" s="227" t="s">
        <v>150</v>
      </c>
      <c r="E287" s="42"/>
      <c r="F287" s="228" t="s">
        <v>481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150</v>
      </c>
      <c r="AU287" s="19" t="s">
        <v>86</v>
      </c>
    </row>
    <row r="288" s="2" customFormat="1">
      <c r="A288" s="40"/>
      <c r="B288" s="41"/>
      <c r="C288" s="42"/>
      <c r="D288" s="232" t="s">
        <v>152</v>
      </c>
      <c r="E288" s="42"/>
      <c r="F288" s="233" t="s">
        <v>482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152</v>
      </c>
      <c r="AU288" s="19" t="s">
        <v>86</v>
      </c>
    </row>
    <row r="289" s="13" customFormat="1">
      <c r="A289" s="13"/>
      <c r="B289" s="234"/>
      <c r="C289" s="235"/>
      <c r="D289" s="232" t="s">
        <v>183</v>
      </c>
      <c r="E289" s="236" t="s">
        <v>19</v>
      </c>
      <c r="F289" s="237" t="s">
        <v>751</v>
      </c>
      <c r="G289" s="235"/>
      <c r="H289" s="238">
        <v>492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183</v>
      </c>
      <c r="AU289" s="244" t="s">
        <v>86</v>
      </c>
      <c r="AV289" s="13" t="s">
        <v>86</v>
      </c>
      <c r="AW289" s="13" t="s">
        <v>37</v>
      </c>
      <c r="AX289" s="13" t="s">
        <v>76</v>
      </c>
      <c r="AY289" s="244" t="s">
        <v>140</v>
      </c>
    </row>
    <row r="290" s="13" customFormat="1">
      <c r="A290" s="13"/>
      <c r="B290" s="234"/>
      <c r="C290" s="235"/>
      <c r="D290" s="232" t="s">
        <v>183</v>
      </c>
      <c r="E290" s="236" t="s">
        <v>19</v>
      </c>
      <c r="F290" s="237" t="s">
        <v>752</v>
      </c>
      <c r="G290" s="235"/>
      <c r="H290" s="238">
        <v>932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183</v>
      </c>
      <c r="AU290" s="244" t="s">
        <v>86</v>
      </c>
      <c r="AV290" s="13" t="s">
        <v>86</v>
      </c>
      <c r="AW290" s="13" t="s">
        <v>37</v>
      </c>
      <c r="AX290" s="13" t="s">
        <v>76</v>
      </c>
      <c r="AY290" s="244" t="s">
        <v>140</v>
      </c>
    </row>
    <row r="291" s="15" customFormat="1">
      <c r="A291" s="15"/>
      <c r="B291" s="258"/>
      <c r="C291" s="259"/>
      <c r="D291" s="232" t="s">
        <v>183</v>
      </c>
      <c r="E291" s="260" t="s">
        <v>19</v>
      </c>
      <c r="F291" s="261" t="s">
        <v>324</v>
      </c>
      <c r="G291" s="259"/>
      <c r="H291" s="262">
        <v>1424</v>
      </c>
      <c r="I291" s="263"/>
      <c r="J291" s="259"/>
      <c r="K291" s="259"/>
      <c r="L291" s="264"/>
      <c r="M291" s="265"/>
      <c r="N291" s="266"/>
      <c r="O291" s="266"/>
      <c r="P291" s="266"/>
      <c r="Q291" s="266"/>
      <c r="R291" s="266"/>
      <c r="S291" s="266"/>
      <c r="T291" s="26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8" t="s">
        <v>183</v>
      </c>
      <c r="AU291" s="268" t="s">
        <v>86</v>
      </c>
      <c r="AV291" s="15" t="s">
        <v>171</v>
      </c>
      <c r="AW291" s="15" t="s">
        <v>37</v>
      </c>
      <c r="AX291" s="15" t="s">
        <v>84</v>
      </c>
      <c r="AY291" s="268" t="s">
        <v>140</v>
      </c>
    </row>
    <row r="292" s="2" customFormat="1" ht="62.7" customHeight="1">
      <c r="A292" s="40"/>
      <c r="B292" s="41"/>
      <c r="C292" s="214" t="s">
        <v>755</v>
      </c>
      <c r="D292" s="214" t="s">
        <v>143</v>
      </c>
      <c r="E292" s="215" t="s">
        <v>484</v>
      </c>
      <c r="F292" s="216" t="s">
        <v>485</v>
      </c>
      <c r="G292" s="217" t="s">
        <v>397</v>
      </c>
      <c r="H292" s="218">
        <v>6</v>
      </c>
      <c r="I292" s="219"/>
      <c r="J292" s="220">
        <f>ROUND(I292*H292,2)</f>
        <v>0</v>
      </c>
      <c r="K292" s="216" t="s">
        <v>147</v>
      </c>
      <c r="L292" s="46"/>
      <c r="M292" s="221" t="s">
        <v>19</v>
      </c>
      <c r="N292" s="222" t="s">
        <v>47</v>
      </c>
      <c r="O292" s="86"/>
      <c r="P292" s="223">
        <f>O292*H292</f>
        <v>0</v>
      </c>
      <c r="Q292" s="223">
        <v>0.00060999999999999997</v>
      </c>
      <c r="R292" s="223">
        <f>Q292*H292</f>
        <v>0.0036600000000000001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171</v>
      </c>
      <c r="AT292" s="225" t="s">
        <v>143</v>
      </c>
      <c r="AU292" s="225" t="s">
        <v>86</v>
      </c>
      <c r="AY292" s="19" t="s">
        <v>140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84</v>
      </c>
      <c r="BK292" s="226">
        <f>ROUND(I292*H292,2)</f>
        <v>0</v>
      </c>
      <c r="BL292" s="19" t="s">
        <v>171</v>
      </c>
      <c r="BM292" s="225" t="s">
        <v>756</v>
      </c>
    </row>
    <row r="293" s="2" customFormat="1">
      <c r="A293" s="40"/>
      <c r="B293" s="41"/>
      <c r="C293" s="42"/>
      <c r="D293" s="227" t="s">
        <v>150</v>
      </c>
      <c r="E293" s="42"/>
      <c r="F293" s="228" t="s">
        <v>487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150</v>
      </c>
      <c r="AU293" s="19" t="s">
        <v>86</v>
      </c>
    </row>
    <row r="294" s="2" customFormat="1" ht="24.15" customHeight="1">
      <c r="A294" s="40"/>
      <c r="B294" s="41"/>
      <c r="C294" s="214" t="s">
        <v>757</v>
      </c>
      <c r="D294" s="214" t="s">
        <v>143</v>
      </c>
      <c r="E294" s="215" t="s">
        <v>489</v>
      </c>
      <c r="F294" s="216" t="s">
        <v>490</v>
      </c>
      <c r="G294" s="217" t="s">
        <v>397</v>
      </c>
      <c r="H294" s="218">
        <v>6</v>
      </c>
      <c r="I294" s="219"/>
      <c r="J294" s="220">
        <f>ROUND(I294*H294,2)</f>
        <v>0</v>
      </c>
      <c r="K294" s="216" t="s">
        <v>147</v>
      </c>
      <c r="L294" s="46"/>
      <c r="M294" s="221" t="s">
        <v>19</v>
      </c>
      <c r="N294" s="222" t="s">
        <v>47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171</v>
      </c>
      <c r="AT294" s="225" t="s">
        <v>143</v>
      </c>
      <c r="AU294" s="225" t="s">
        <v>86</v>
      </c>
      <c r="AY294" s="19" t="s">
        <v>140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84</v>
      </c>
      <c r="BK294" s="226">
        <f>ROUND(I294*H294,2)</f>
        <v>0</v>
      </c>
      <c r="BL294" s="19" t="s">
        <v>171</v>
      </c>
      <c r="BM294" s="225" t="s">
        <v>758</v>
      </c>
    </row>
    <row r="295" s="2" customFormat="1">
      <c r="A295" s="40"/>
      <c r="B295" s="41"/>
      <c r="C295" s="42"/>
      <c r="D295" s="227" t="s">
        <v>150</v>
      </c>
      <c r="E295" s="42"/>
      <c r="F295" s="228" t="s">
        <v>492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150</v>
      </c>
      <c r="AU295" s="19" t="s">
        <v>86</v>
      </c>
    </row>
    <row r="296" s="2" customFormat="1" ht="24.15" customHeight="1">
      <c r="A296" s="40"/>
      <c r="B296" s="41"/>
      <c r="C296" s="214" t="s">
        <v>759</v>
      </c>
      <c r="D296" s="214" t="s">
        <v>143</v>
      </c>
      <c r="E296" s="215" t="s">
        <v>760</v>
      </c>
      <c r="F296" s="216" t="s">
        <v>761</v>
      </c>
      <c r="G296" s="217" t="s">
        <v>397</v>
      </c>
      <c r="H296" s="218">
        <v>3</v>
      </c>
      <c r="I296" s="219"/>
      <c r="J296" s="220">
        <f>ROUND(I296*H296,2)</f>
        <v>0</v>
      </c>
      <c r="K296" s="216" t="s">
        <v>147</v>
      </c>
      <c r="L296" s="46"/>
      <c r="M296" s="221" t="s">
        <v>19</v>
      </c>
      <c r="N296" s="222" t="s">
        <v>47</v>
      </c>
      <c r="O296" s="86"/>
      <c r="P296" s="223">
        <f>O296*H296</f>
        <v>0</v>
      </c>
      <c r="Q296" s="223">
        <v>0.29221000000000003</v>
      </c>
      <c r="R296" s="223">
        <f>Q296*H296</f>
        <v>0.87663000000000002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171</v>
      </c>
      <c r="AT296" s="225" t="s">
        <v>143</v>
      </c>
      <c r="AU296" s="225" t="s">
        <v>86</v>
      </c>
      <c r="AY296" s="19" t="s">
        <v>140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84</v>
      </c>
      <c r="BK296" s="226">
        <f>ROUND(I296*H296,2)</f>
        <v>0</v>
      </c>
      <c r="BL296" s="19" t="s">
        <v>171</v>
      </c>
      <c r="BM296" s="225" t="s">
        <v>762</v>
      </c>
    </row>
    <row r="297" s="2" customFormat="1">
      <c r="A297" s="40"/>
      <c r="B297" s="41"/>
      <c r="C297" s="42"/>
      <c r="D297" s="227" t="s">
        <v>150</v>
      </c>
      <c r="E297" s="42"/>
      <c r="F297" s="228" t="s">
        <v>763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150</v>
      </c>
      <c r="AU297" s="19" t="s">
        <v>86</v>
      </c>
    </row>
    <row r="298" s="2" customFormat="1" ht="24.15" customHeight="1">
      <c r="A298" s="40"/>
      <c r="B298" s="41"/>
      <c r="C298" s="269" t="s">
        <v>764</v>
      </c>
      <c r="D298" s="269" t="s">
        <v>342</v>
      </c>
      <c r="E298" s="270" t="s">
        <v>765</v>
      </c>
      <c r="F298" s="271" t="s">
        <v>766</v>
      </c>
      <c r="G298" s="272" t="s">
        <v>397</v>
      </c>
      <c r="H298" s="273">
        <v>3</v>
      </c>
      <c r="I298" s="274"/>
      <c r="J298" s="275">
        <f>ROUND(I298*H298,2)</f>
        <v>0</v>
      </c>
      <c r="K298" s="271" t="s">
        <v>147</v>
      </c>
      <c r="L298" s="276"/>
      <c r="M298" s="277" t="s">
        <v>19</v>
      </c>
      <c r="N298" s="278" t="s">
        <v>47</v>
      </c>
      <c r="O298" s="86"/>
      <c r="P298" s="223">
        <f>O298*H298</f>
        <v>0</v>
      </c>
      <c r="Q298" s="223">
        <v>0.071999999999999995</v>
      </c>
      <c r="R298" s="223">
        <f>Q298*H298</f>
        <v>0.21599999999999997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216</v>
      </c>
      <c r="AT298" s="225" t="s">
        <v>342</v>
      </c>
      <c r="AU298" s="225" t="s">
        <v>86</v>
      </c>
      <c r="AY298" s="19" t="s">
        <v>140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84</v>
      </c>
      <c r="BK298" s="226">
        <f>ROUND(I298*H298,2)</f>
        <v>0</v>
      </c>
      <c r="BL298" s="19" t="s">
        <v>171</v>
      </c>
      <c r="BM298" s="225" t="s">
        <v>767</v>
      </c>
    </row>
    <row r="299" s="2" customFormat="1" ht="24.15" customHeight="1">
      <c r="A299" s="40"/>
      <c r="B299" s="41"/>
      <c r="C299" s="269" t="s">
        <v>768</v>
      </c>
      <c r="D299" s="269" t="s">
        <v>342</v>
      </c>
      <c r="E299" s="270" t="s">
        <v>769</v>
      </c>
      <c r="F299" s="271" t="s">
        <v>770</v>
      </c>
      <c r="G299" s="272" t="s">
        <v>427</v>
      </c>
      <c r="H299" s="273">
        <v>2</v>
      </c>
      <c r="I299" s="274"/>
      <c r="J299" s="275">
        <f>ROUND(I299*H299,2)</f>
        <v>0</v>
      </c>
      <c r="K299" s="271" t="s">
        <v>147</v>
      </c>
      <c r="L299" s="276"/>
      <c r="M299" s="277" t="s">
        <v>19</v>
      </c>
      <c r="N299" s="278" t="s">
        <v>47</v>
      </c>
      <c r="O299" s="86"/>
      <c r="P299" s="223">
        <f>O299*H299</f>
        <v>0</v>
      </c>
      <c r="Q299" s="223">
        <v>0.0061999999999999998</v>
      </c>
      <c r="R299" s="223">
        <f>Q299*H299</f>
        <v>0.0124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216</v>
      </c>
      <c r="AT299" s="225" t="s">
        <v>342</v>
      </c>
      <c r="AU299" s="225" t="s">
        <v>86</v>
      </c>
      <c r="AY299" s="19" t="s">
        <v>140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84</v>
      </c>
      <c r="BK299" s="226">
        <f>ROUND(I299*H299,2)</f>
        <v>0</v>
      </c>
      <c r="BL299" s="19" t="s">
        <v>171</v>
      </c>
      <c r="BM299" s="225" t="s">
        <v>771</v>
      </c>
    </row>
    <row r="300" s="2" customFormat="1" ht="37.8" customHeight="1">
      <c r="A300" s="40"/>
      <c r="B300" s="41"/>
      <c r="C300" s="269" t="s">
        <v>772</v>
      </c>
      <c r="D300" s="269" t="s">
        <v>342</v>
      </c>
      <c r="E300" s="270" t="s">
        <v>773</v>
      </c>
      <c r="F300" s="271" t="s">
        <v>774</v>
      </c>
      <c r="G300" s="272" t="s">
        <v>427</v>
      </c>
      <c r="H300" s="273">
        <v>1</v>
      </c>
      <c r="I300" s="274"/>
      <c r="J300" s="275">
        <f>ROUND(I300*H300,2)</f>
        <v>0</v>
      </c>
      <c r="K300" s="271" t="s">
        <v>147</v>
      </c>
      <c r="L300" s="276"/>
      <c r="M300" s="277" t="s">
        <v>19</v>
      </c>
      <c r="N300" s="278" t="s">
        <v>47</v>
      </c>
      <c r="O300" s="86"/>
      <c r="P300" s="223">
        <f>O300*H300</f>
        <v>0</v>
      </c>
      <c r="Q300" s="223">
        <v>0.059999999999999998</v>
      </c>
      <c r="R300" s="223">
        <f>Q300*H300</f>
        <v>0.059999999999999998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216</v>
      </c>
      <c r="AT300" s="225" t="s">
        <v>342</v>
      </c>
      <c r="AU300" s="225" t="s">
        <v>86</v>
      </c>
      <c r="AY300" s="19" t="s">
        <v>140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84</v>
      </c>
      <c r="BK300" s="226">
        <f>ROUND(I300*H300,2)</f>
        <v>0</v>
      </c>
      <c r="BL300" s="19" t="s">
        <v>171</v>
      </c>
      <c r="BM300" s="225" t="s">
        <v>775</v>
      </c>
    </row>
    <row r="301" s="12" customFormat="1" ht="22.8" customHeight="1">
      <c r="A301" s="12"/>
      <c r="B301" s="198"/>
      <c r="C301" s="199"/>
      <c r="D301" s="200" t="s">
        <v>75</v>
      </c>
      <c r="E301" s="212" t="s">
        <v>516</v>
      </c>
      <c r="F301" s="212" t="s">
        <v>517</v>
      </c>
      <c r="G301" s="199"/>
      <c r="H301" s="199"/>
      <c r="I301" s="202"/>
      <c r="J301" s="213">
        <f>BK301</f>
        <v>0</v>
      </c>
      <c r="K301" s="199"/>
      <c r="L301" s="204"/>
      <c r="M301" s="205"/>
      <c r="N301" s="206"/>
      <c r="O301" s="206"/>
      <c r="P301" s="207">
        <f>SUM(P302:P303)</f>
        <v>0</v>
      </c>
      <c r="Q301" s="206"/>
      <c r="R301" s="207">
        <f>SUM(R302:R303)</f>
        <v>0</v>
      </c>
      <c r="S301" s="206"/>
      <c r="T301" s="208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9" t="s">
        <v>84</v>
      </c>
      <c r="AT301" s="210" t="s">
        <v>75</v>
      </c>
      <c r="AU301" s="210" t="s">
        <v>84</v>
      </c>
      <c r="AY301" s="209" t="s">
        <v>140</v>
      </c>
      <c r="BK301" s="211">
        <f>SUM(BK302:BK303)</f>
        <v>0</v>
      </c>
    </row>
    <row r="302" s="2" customFormat="1" ht="44.25" customHeight="1">
      <c r="A302" s="40"/>
      <c r="B302" s="41"/>
      <c r="C302" s="214" t="s">
        <v>776</v>
      </c>
      <c r="D302" s="214" t="s">
        <v>143</v>
      </c>
      <c r="E302" s="215" t="s">
        <v>519</v>
      </c>
      <c r="F302" s="216" t="s">
        <v>520</v>
      </c>
      <c r="G302" s="217" t="s">
        <v>334</v>
      </c>
      <c r="H302" s="218">
        <v>2403.4029999999998</v>
      </c>
      <c r="I302" s="219"/>
      <c r="J302" s="220">
        <f>ROUND(I302*H302,2)</f>
        <v>0</v>
      </c>
      <c r="K302" s="216" t="s">
        <v>147</v>
      </c>
      <c r="L302" s="46"/>
      <c r="M302" s="221" t="s">
        <v>19</v>
      </c>
      <c r="N302" s="222" t="s">
        <v>47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171</v>
      </c>
      <c r="AT302" s="225" t="s">
        <v>143</v>
      </c>
      <c r="AU302" s="225" t="s">
        <v>86</v>
      </c>
      <c r="AY302" s="19" t="s">
        <v>140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84</v>
      </c>
      <c r="BK302" s="226">
        <f>ROUND(I302*H302,2)</f>
        <v>0</v>
      </c>
      <c r="BL302" s="19" t="s">
        <v>171</v>
      </c>
      <c r="BM302" s="225" t="s">
        <v>777</v>
      </c>
    </row>
    <row r="303" s="2" customFormat="1">
      <c r="A303" s="40"/>
      <c r="B303" s="41"/>
      <c r="C303" s="42"/>
      <c r="D303" s="227" t="s">
        <v>150</v>
      </c>
      <c r="E303" s="42"/>
      <c r="F303" s="228" t="s">
        <v>522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150</v>
      </c>
      <c r="AU303" s="19" t="s">
        <v>86</v>
      </c>
    </row>
    <row r="304" s="12" customFormat="1" ht="25.92" customHeight="1">
      <c r="A304" s="12"/>
      <c r="B304" s="198"/>
      <c r="C304" s="199"/>
      <c r="D304" s="200" t="s">
        <v>75</v>
      </c>
      <c r="E304" s="201" t="s">
        <v>778</v>
      </c>
      <c r="F304" s="201" t="s">
        <v>779</v>
      </c>
      <c r="G304" s="199"/>
      <c r="H304" s="199"/>
      <c r="I304" s="202"/>
      <c r="J304" s="203">
        <f>BK304</f>
        <v>0</v>
      </c>
      <c r="K304" s="199"/>
      <c r="L304" s="204"/>
      <c r="M304" s="205"/>
      <c r="N304" s="206"/>
      <c r="O304" s="206"/>
      <c r="P304" s="207">
        <f>P305+P316</f>
        <v>0</v>
      </c>
      <c r="Q304" s="206"/>
      <c r="R304" s="207">
        <f>R305+R316</f>
        <v>3.2309999999999999</v>
      </c>
      <c r="S304" s="206"/>
      <c r="T304" s="208">
        <f>T305+T316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9" t="s">
        <v>86</v>
      </c>
      <c r="AT304" s="210" t="s">
        <v>75</v>
      </c>
      <c r="AU304" s="210" t="s">
        <v>76</v>
      </c>
      <c r="AY304" s="209" t="s">
        <v>140</v>
      </c>
      <c r="BK304" s="211">
        <f>BK305+BK316</f>
        <v>0</v>
      </c>
    </row>
    <row r="305" s="12" customFormat="1" ht="22.8" customHeight="1">
      <c r="A305" s="12"/>
      <c r="B305" s="198"/>
      <c r="C305" s="199"/>
      <c r="D305" s="200" t="s">
        <v>75</v>
      </c>
      <c r="E305" s="212" t="s">
        <v>780</v>
      </c>
      <c r="F305" s="212" t="s">
        <v>781</v>
      </c>
      <c r="G305" s="199"/>
      <c r="H305" s="199"/>
      <c r="I305" s="202"/>
      <c r="J305" s="213">
        <f>BK305</f>
        <v>0</v>
      </c>
      <c r="K305" s="199"/>
      <c r="L305" s="204"/>
      <c r="M305" s="205"/>
      <c r="N305" s="206"/>
      <c r="O305" s="206"/>
      <c r="P305" s="207">
        <f>SUM(P306:P315)</f>
        <v>0</v>
      </c>
      <c r="Q305" s="206"/>
      <c r="R305" s="207">
        <f>SUM(R306:R315)</f>
        <v>0.020999999999999998</v>
      </c>
      <c r="S305" s="206"/>
      <c r="T305" s="208">
        <f>SUM(T306:T315)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9" t="s">
        <v>86</v>
      </c>
      <c r="AT305" s="210" t="s">
        <v>75</v>
      </c>
      <c r="AU305" s="210" t="s">
        <v>84</v>
      </c>
      <c r="AY305" s="209" t="s">
        <v>140</v>
      </c>
      <c r="BK305" s="211">
        <f>SUM(BK306:BK315)</f>
        <v>0</v>
      </c>
    </row>
    <row r="306" s="2" customFormat="1" ht="33" customHeight="1">
      <c r="A306" s="40"/>
      <c r="B306" s="41"/>
      <c r="C306" s="214" t="s">
        <v>782</v>
      </c>
      <c r="D306" s="214" t="s">
        <v>143</v>
      </c>
      <c r="E306" s="215" t="s">
        <v>783</v>
      </c>
      <c r="F306" s="216" t="s">
        <v>784</v>
      </c>
      <c r="G306" s="217" t="s">
        <v>357</v>
      </c>
      <c r="H306" s="218">
        <v>8</v>
      </c>
      <c r="I306" s="219"/>
      <c r="J306" s="220">
        <f>ROUND(I306*H306,2)</f>
        <v>0</v>
      </c>
      <c r="K306" s="216" t="s">
        <v>147</v>
      </c>
      <c r="L306" s="46"/>
      <c r="M306" s="221" t="s">
        <v>19</v>
      </c>
      <c r="N306" s="222" t="s">
        <v>47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273</v>
      </c>
      <c r="AT306" s="225" t="s">
        <v>143</v>
      </c>
      <c r="AU306" s="225" t="s">
        <v>86</v>
      </c>
      <c r="AY306" s="19" t="s">
        <v>140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84</v>
      </c>
      <c r="BK306" s="226">
        <f>ROUND(I306*H306,2)</f>
        <v>0</v>
      </c>
      <c r="BL306" s="19" t="s">
        <v>273</v>
      </c>
      <c r="BM306" s="225" t="s">
        <v>785</v>
      </c>
    </row>
    <row r="307" s="2" customFormat="1">
      <c r="A307" s="40"/>
      <c r="B307" s="41"/>
      <c r="C307" s="42"/>
      <c r="D307" s="227" t="s">
        <v>150</v>
      </c>
      <c r="E307" s="42"/>
      <c r="F307" s="228" t="s">
        <v>786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150</v>
      </c>
      <c r="AU307" s="19" t="s">
        <v>86</v>
      </c>
    </row>
    <row r="308" s="13" customFormat="1">
      <c r="A308" s="13"/>
      <c r="B308" s="234"/>
      <c r="C308" s="235"/>
      <c r="D308" s="232" t="s">
        <v>183</v>
      </c>
      <c r="E308" s="236" t="s">
        <v>19</v>
      </c>
      <c r="F308" s="237" t="s">
        <v>787</v>
      </c>
      <c r="G308" s="235"/>
      <c r="H308" s="238">
        <v>8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183</v>
      </c>
      <c r="AU308" s="244" t="s">
        <v>86</v>
      </c>
      <c r="AV308" s="13" t="s">
        <v>86</v>
      </c>
      <c r="AW308" s="13" t="s">
        <v>37</v>
      </c>
      <c r="AX308" s="13" t="s">
        <v>84</v>
      </c>
      <c r="AY308" s="244" t="s">
        <v>140</v>
      </c>
    </row>
    <row r="309" s="2" customFormat="1" ht="16.5" customHeight="1">
      <c r="A309" s="40"/>
      <c r="B309" s="41"/>
      <c r="C309" s="269" t="s">
        <v>788</v>
      </c>
      <c r="D309" s="269" t="s">
        <v>342</v>
      </c>
      <c r="E309" s="270" t="s">
        <v>789</v>
      </c>
      <c r="F309" s="271" t="s">
        <v>790</v>
      </c>
      <c r="G309" s="272" t="s">
        <v>334</v>
      </c>
      <c r="H309" s="273">
        <v>0.0030000000000000001</v>
      </c>
      <c r="I309" s="274"/>
      <c r="J309" s="275">
        <f>ROUND(I309*H309,2)</f>
        <v>0</v>
      </c>
      <c r="K309" s="271" t="s">
        <v>147</v>
      </c>
      <c r="L309" s="276"/>
      <c r="M309" s="277" t="s">
        <v>19</v>
      </c>
      <c r="N309" s="278" t="s">
        <v>47</v>
      </c>
      <c r="O309" s="86"/>
      <c r="P309" s="223">
        <f>O309*H309</f>
        <v>0</v>
      </c>
      <c r="Q309" s="223">
        <v>1</v>
      </c>
      <c r="R309" s="223">
        <f>Q309*H309</f>
        <v>0.0030000000000000001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472</v>
      </c>
      <c r="AT309" s="225" t="s">
        <v>342</v>
      </c>
      <c r="AU309" s="225" t="s">
        <v>86</v>
      </c>
      <c r="AY309" s="19" t="s">
        <v>140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84</v>
      </c>
      <c r="BK309" s="226">
        <f>ROUND(I309*H309,2)</f>
        <v>0</v>
      </c>
      <c r="BL309" s="19" t="s">
        <v>273</v>
      </c>
      <c r="BM309" s="225" t="s">
        <v>791</v>
      </c>
    </row>
    <row r="310" s="13" customFormat="1">
      <c r="A310" s="13"/>
      <c r="B310" s="234"/>
      <c r="C310" s="235"/>
      <c r="D310" s="232" t="s">
        <v>183</v>
      </c>
      <c r="E310" s="235"/>
      <c r="F310" s="237" t="s">
        <v>792</v>
      </c>
      <c r="G310" s="235"/>
      <c r="H310" s="238">
        <v>0.0030000000000000001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183</v>
      </c>
      <c r="AU310" s="244" t="s">
        <v>86</v>
      </c>
      <c r="AV310" s="13" t="s">
        <v>86</v>
      </c>
      <c r="AW310" s="13" t="s">
        <v>4</v>
      </c>
      <c r="AX310" s="13" t="s">
        <v>84</v>
      </c>
      <c r="AY310" s="244" t="s">
        <v>140</v>
      </c>
    </row>
    <row r="311" s="2" customFormat="1" ht="37.8" customHeight="1">
      <c r="A311" s="40"/>
      <c r="B311" s="41"/>
      <c r="C311" s="214" t="s">
        <v>793</v>
      </c>
      <c r="D311" s="214" t="s">
        <v>143</v>
      </c>
      <c r="E311" s="215" t="s">
        <v>794</v>
      </c>
      <c r="F311" s="216" t="s">
        <v>795</v>
      </c>
      <c r="G311" s="217" t="s">
        <v>357</v>
      </c>
      <c r="H311" s="218">
        <v>16</v>
      </c>
      <c r="I311" s="219"/>
      <c r="J311" s="220">
        <f>ROUND(I311*H311,2)</f>
        <v>0</v>
      </c>
      <c r="K311" s="216" t="s">
        <v>147</v>
      </c>
      <c r="L311" s="46"/>
      <c r="M311" s="221" t="s">
        <v>19</v>
      </c>
      <c r="N311" s="222" t="s">
        <v>47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273</v>
      </c>
      <c r="AT311" s="225" t="s">
        <v>143</v>
      </c>
      <c r="AU311" s="225" t="s">
        <v>86</v>
      </c>
      <c r="AY311" s="19" t="s">
        <v>140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84</v>
      </c>
      <c r="BK311" s="226">
        <f>ROUND(I311*H311,2)</f>
        <v>0</v>
      </c>
      <c r="BL311" s="19" t="s">
        <v>273</v>
      </c>
      <c r="BM311" s="225" t="s">
        <v>796</v>
      </c>
    </row>
    <row r="312" s="2" customFormat="1">
      <c r="A312" s="40"/>
      <c r="B312" s="41"/>
      <c r="C312" s="42"/>
      <c r="D312" s="227" t="s">
        <v>150</v>
      </c>
      <c r="E312" s="42"/>
      <c r="F312" s="228" t="s">
        <v>797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150</v>
      </c>
      <c r="AU312" s="19" t="s">
        <v>86</v>
      </c>
    </row>
    <row r="313" s="13" customFormat="1">
      <c r="A313" s="13"/>
      <c r="B313" s="234"/>
      <c r="C313" s="235"/>
      <c r="D313" s="232" t="s">
        <v>183</v>
      </c>
      <c r="E313" s="236" t="s">
        <v>19</v>
      </c>
      <c r="F313" s="237" t="s">
        <v>798</v>
      </c>
      <c r="G313" s="235"/>
      <c r="H313" s="238">
        <v>16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183</v>
      </c>
      <c r="AU313" s="244" t="s">
        <v>86</v>
      </c>
      <c r="AV313" s="13" t="s">
        <v>86</v>
      </c>
      <c r="AW313" s="13" t="s">
        <v>37</v>
      </c>
      <c r="AX313" s="13" t="s">
        <v>84</v>
      </c>
      <c r="AY313" s="244" t="s">
        <v>140</v>
      </c>
    </row>
    <row r="314" s="2" customFormat="1" ht="16.5" customHeight="1">
      <c r="A314" s="40"/>
      <c r="B314" s="41"/>
      <c r="C314" s="269" t="s">
        <v>799</v>
      </c>
      <c r="D314" s="269" t="s">
        <v>342</v>
      </c>
      <c r="E314" s="270" t="s">
        <v>800</v>
      </c>
      <c r="F314" s="271" t="s">
        <v>801</v>
      </c>
      <c r="G314" s="272" t="s">
        <v>334</v>
      </c>
      <c r="H314" s="273">
        <v>0.017999999999999999</v>
      </c>
      <c r="I314" s="274"/>
      <c r="J314" s="275">
        <f>ROUND(I314*H314,2)</f>
        <v>0</v>
      </c>
      <c r="K314" s="271" t="s">
        <v>147</v>
      </c>
      <c r="L314" s="276"/>
      <c r="M314" s="277" t="s">
        <v>19</v>
      </c>
      <c r="N314" s="278" t="s">
        <v>47</v>
      </c>
      <c r="O314" s="86"/>
      <c r="P314" s="223">
        <f>O314*H314</f>
        <v>0</v>
      </c>
      <c r="Q314" s="223">
        <v>1</v>
      </c>
      <c r="R314" s="223">
        <f>Q314*H314</f>
        <v>0.017999999999999999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472</v>
      </c>
      <c r="AT314" s="225" t="s">
        <v>342</v>
      </c>
      <c r="AU314" s="225" t="s">
        <v>86</v>
      </c>
      <c r="AY314" s="19" t="s">
        <v>140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84</v>
      </c>
      <c r="BK314" s="226">
        <f>ROUND(I314*H314,2)</f>
        <v>0</v>
      </c>
      <c r="BL314" s="19" t="s">
        <v>273</v>
      </c>
      <c r="BM314" s="225" t="s">
        <v>802</v>
      </c>
    </row>
    <row r="315" s="13" customFormat="1">
      <c r="A315" s="13"/>
      <c r="B315" s="234"/>
      <c r="C315" s="235"/>
      <c r="D315" s="232" t="s">
        <v>183</v>
      </c>
      <c r="E315" s="235"/>
      <c r="F315" s="237" t="s">
        <v>803</v>
      </c>
      <c r="G315" s="235"/>
      <c r="H315" s="238">
        <v>0.017999999999999999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183</v>
      </c>
      <c r="AU315" s="244" t="s">
        <v>86</v>
      </c>
      <c r="AV315" s="13" t="s">
        <v>86</v>
      </c>
      <c r="AW315" s="13" t="s">
        <v>4</v>
      </c>
      <c r="AX315" s="13" t="s">
        <v>84</v>
      </c>
      <c r="AY315" s="244" t="s">
        <v>140</v>
      </c>
    </row>
    <row r="316" s="12" customFormat="1" ht="22.8" customHeight="1">
      <c r="A316" s="12"/>
      <c r="B316" s="198"/>
      <c r="C316" s="199"/>
      <c r="D316" s="200" t="s">
        <v>75</v>
      </c>
      <c r="E316" s="212" t="s">
        <v>804</v>
      </c>
      <c r="F316" s="212" t="s">
        <v>805</v>
      </c>
      <c r="G316" s="199"/>
      <c r="H316" s="199"/>
      <c r="I316" s="202"/>
      <c r="J316" s="213">
        <f>BK316</f>
        <v>0</v>
      </c>
      <c r="K316" s="199"/>
      <c r="L316" s="204"/>
      <c r="M316" s="205"/>
      <c r="N316" s="206"/>
      <c r="O316" s="206"/>
      <c r="P316" s="207">
        <f>SUM(P317:P321)</f>
        <v>0</v>
      </c>
      <c r="Q316" s="206"/>
      <c r="R316" s="207">
        <f>SUM(R317:R321)</f>
        <v>3.21</v>
      </c>
      <c r="S316" s="206"/>
      <c r="T316" s="208">
        <f>SUM(T317:T321)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9" t="s">
        <v>86</v>
      </c>
      <c r="AT316" s="210" t="s">
        <v>75</v>
      </c>
      <c r="AU316" s="210" t="s">
        <v>84</v>
      </c>
      <c r="AY316" s="209" t="s">
        <v>140</v>
      </c>
      <c r="BK316" s="211">
        <f>SUM(BK317:BK321)</f>
        <v>0</v>
      </c>
    </row>
    <row r="317" s="2" customFormat="1" ht="24.15" customHeight="1">
      <c r="A317" s="40"/>
      <c r="B317" s="41"/>
      <c r="C317" s="214" t="s">
        <v>806</v>
      </c>
      <c r="D317" s="214" t="s">
        <v>143</v>
      </c>
      <c r="E317" s="215" t="s">
        <v>807</v>
      </c>
      <c r="F317" s="216" t="s">
        <v>808</v>
      </c>
      <c r="G317" s="217" t="s">
        <v>291</v>
      </c>
      <c r="H317" s="218">
        <v>1</v>
      </c>
      <c r="I317" s="219"/>
      <c r="J317" s="220">
        <f>ROUND(I317*H317,2)</f>
        <v>0</v>
      </c>
      <c r="K317" s="216" t="s">
        <v>19</v>
      </c>
      <c r="L317" s="46"/>
      <c r="M317" s="221" t="s">
        <v>19</v>
      </c>
      <c r="N317" s="222" t="s">
        <v>47</v>
      </c>
      <c r="O317" s="86"/>
      <c r="P317" s="223">
        <f>O317*H317</f>
        <v>0</v>
      </c>
      <c r="Q317" s="223">
        <v>3.21</v>
      </c>
      <c r="R317" s="223">
        <f>Q317*H317</f>
        <v>3.21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273</v>
      </c>
      <c r="AT317" s="225" t="s">
        <v>143</v>
      </c>
      <c r="AU317" s="225" t="s">
        <v>86</v>
      </c>
      <c r="AY317" s="19" t="s">
        <v>140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84</v>
      </c>
      <c r="BK317" s="226">
        <f>ROUND(I317*H317,2)</f>
        <v>0</v>
      </c>
      <c r="BL317" s="19" t="s">
        <v>273</v>
      </c>
      <c r="BM317" s="225" t="s">
        <v>809</v>
      </c>
    </row>
    <row r="318" s="2" customFormat="1">
      <c r="A318" s="40"/>
      <c r="B318" s="41"/>
      <c r="C318" s="42"/>
      <c r="D318" s="232" t="s">
        <v>152</v>
      </c>
      <c r="E318" s="42"/>
      <c r="F318" s="233" t="s">
        <v>810</v>
      </c>
      <c r="G318" s="42"/>
      <c r="H318" s="42"/>
      <c r="I318" s="229"/>
      <c r="J318" s="42"/>
      <c r="K318" s="42"/>
      <c r="L318" s="46"/>
      <c r="M318" s="230"/>
      <c r="N318" s="231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152</v>
      </c>
      <c r="AU318" s="19" t="s">
        <v>86</v>
      </c>
    </row>
    <row r="319" s="13" customFormat="1">
      <c r="A319" s="13"/>
      <c r="B319" s="234"/>
      <c r="C319" s="235"/>
      <c r="D319" s="232" t="s">
        <v>183</v>
      </c>
      <c r="E319" s="236" t="s">
        <v>19</v>
      </c>
      <c r="F319" s="237" t="s">
        <v>811</v>
      </c>
      <c r="G319" s="235"/>
      <c r="H319" s="238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183</v>
      </c>
      <c r="AU319" s="244" t="s">
        <v>86</v>
      </c>
      <c r="AV319" s="13" t="s">
        <v>86</v>
      </c>
      <c r="AW319" s="13" t="s">
        <v>37</v>
      </c>
      <c r="AX319" s="13" t="s">
        <v>84</v>
      </c>
      <c r="AY319" s="244" t="s">
        <v>140</v>
      </c>
    </row>
    <row r="320" s="2" customFormat="1" ht="44.25" customHeight="1">
      <c r="A320" s="40"/>
      <c r="B320" s="41"/>
      <c r="C320" s="214" t="s">
        <v>812</v>
      </c>
      <c r="D320" s="214" t="s">
        <v>143</v>
      </c>
      <c r="E320" s="215" t="s">
        <v>813</v>
      </c>
      <c r="F320" s="216" t="s">
        <v>814</v>
      </c>
      <c r="G320" s="217" t="s">
        <v>334</v>
      </c>
      <c r="H320" s="218">
        <v>3.21</v>
      </c>
      <c r="I320" s="219"/>
      <c r="J320" s="220">
        <f>ROUND(I320*H320,2)</f>
        <v>0</v>
      </c>
      <c r="K320" s="216" t="s">
        <v>147</v>
      </c>
      <c r="L320" s="46"/>
      <c r="M320" s="221" t="s">
        <v>19</v>
      </c>
      <c r="N320" s="222" t="s">
        <v>47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273</v>
      </c>
      <c r="AT320" s="225" t="s">
        <v>143</v>
      </c>
      <c r="AU320" s="225" t="s">
        <v>86</v>
      </c>
      <c r="AY320" s="19" t="s">
        <v>140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84</v>
      </c>
      <c r="BK320" s="226">
        <f>ROUND(I320*H320,2)</f>
        <v>0</v>
      </c>
      <c r="BL320" s="19" t="s">
        <v>273</v>
      </c>
      <c r="BM320" s="225" t="s">
        <v>815</v>
      </c>
    </row>
    <row r="321" s="2" customFormat="1">
      <c r="A321" s="40"/>
      <c r="B321" s="41"/>
      <c r="C321" s="42"/>
      <c r="D321" s="227" t="s">
        <v>150</v>
      </c>
      <c r="E321" s="42"/>
      <c r="F321" s="228" t="s">
        <v>816</v>
      </c>
      <c r="G321" s="42"/>
      <c r="H321" s="42"/>
      <c r="I321" s="229"/>
      <c r="J321" s="42"/>
      <c r="K321" s="42"/>
      <c r="L321" s="46"/>
      <c r="M321" s="279"/>
      <c r="N321" s="280"/>
      <c r="O321" s="281"/>
      <c r="P321" s="281"/>
      <c r="Q321" s="281"/>
      <c r="R321" s="281"/>
      <c r="S321" s="281"/>
      <c r="T321" s="282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150</v>
      </c>
      <c r="AU321" s="19" t="s">
        <v>86</v>
      </c>
    </row>
    <row r="322" s="2" customFormat="1" ht="6.96" customHeight="1">
      <c r="A322" s="40"/>
      <c r="B322" s="61"/>
      <c r="C322" s="62"/>
      <c r="D322" s="62"/>
      <c r="E322" s="62"/>
      <c r="F322" s="62"/>
      <c r="G322" s="62"/>
      <c r="H322" s="62"/>
      <c r="I322" s="62"/>
      <c r="J322" s="62"/>
      <c r="K322" s="62"/>
      <c r="L322" s="46"/>
      <c r="M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</row>
  </sheetData>
  <sheetProtection sheet="1" autoFilter="0" formatColumns="0" formatRows="0" objects="1" scenarios="1" spinCount="100000" saltValue="AxxBtHSK5sBb5MHZZmDl7U/WdIsIy+vE+r/SH0MrtPKA5S6a3B4Pkxwy2JjWowYSjVubKPwzG+xFovAMpm1CjQ==" hashValue="c/0W5wCGr33w0eIO73Nxw75/x457DS3qqEXtJ4932NZPh52jeadDHl26ylwqBaYcwN45k7ap+Wm/OCFW+V08DQ==" algorithmName="SHA-512" password="CC35"/>
  <autoFilter ref="C96:K3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3" r:id="rId1" display="https://podminky.urs.cz/item/CS_URS_2023_02/122351105"/>
    <hyperlink ref="F110" r:id="rId2" display="https://podminky.urs.cz/item/CS_URS_2023_02/131313701"/>
    <hyperlink ref="F118" r:id="rId3" display="https://podminky.urs.cz/item/CS_URS_2023_02/132351102"/>
    <hyperlink ref="F126" r:id="rId4" display="https://podminky.urs.cz/item/CS_URS_2023_02/171251201"/>
    <hyperlink ref="F128" r:id="rId5" display="https://podminky.urs.cz/item/CS_URS_2023_02/171201231"/>
    <hyperlink ref="F131" r:id="rId6" display="https://podminky.urs.cz/item/CS_URS_2023_02/171152101"/>
    <hyperlink ref="F136" r:id="rId7" display="https://podminky.urs.cz/item/CS_URS_2023_02/171152111"/>
    <hyperlink ref="F143" r:id="rId8" display="https://podminky.urs.cz/item/CS_URS_2023_02/175151101"/>
    <hyperlink ref="F148" r:id="rId9" display="https://podminky.urs.cz/item/CS_URS_2023_02/181152302"/>
    <hyperlink ref="F150" r:id="rId10" display="https://podminky.urs.cz/item/CS_URS_2023_02/182111111"/>
    <hyperlink ref="F154" r:id="rId11" display="https://podminky.urs.cz/item/CS_URS_2023_02/182151112"/>
    <hyperlink ref="F156" r:id="rId12" display="https://podminky.urs.cz/item/CS_URS_2023_02/181111123"/>
    <hyperlink ref="F158" r:id="rId13" display="https://podminky.urs.cz/item/CS_URS_2023_02/181411133"/>
    <hyperlink ref="F163" r:id="rId14" display="https://podminky.urs.cz/item/CS_URS_2023_02/211971121"/>
    <hyperlink ref="F168" r:id="rId15" display="https://podminky.urs.cz/item/CS_URS_2023_02/212752402"/>
    <hyperlink ref="F172" r:id="rId16" display="https://podminky.urs.cz/item/CS_URS_2023_02/275313911"/>
    <hyperlink ref="F180" r:id="rId17" display="https://podminky.urs.cz/item/CS_URS_2023_02/275351121"/>
    <hyperlink ref="F185" r:id="rId18" display="https://podminky.urs.cz/item/CS_URS_2023_02/275351122"/>
    <hyperlink ref="F197" r:id="rId19" display="https://podminky.urs.cz/item/CS_URS_2023_02/317351101"/>
    <hyperlink ref="F200" r:id="rId20" display="https://podminky.urs.cz/item/CS_URS_2023_02/317351102"/>
    <hyperlink ref="F204" r:id="rId21" display="https://podminky.urs.cz/item/CS_URS_2023_02/389121111"/>
    <hyperlink ref="F209" r:id="rId22" display="https://podminky.urs.cz/item/CS_URS_2023_02/451572111"/>
    <hyperlink ref="F212" r:id="rId23" display="https://podminky.urs.cz/item/CS_URS_2023_02/451573111"/>
    <hyperlink ref="F215" r:id="rId24" display="https://podminky.urs.cz/item/CS_URS_2023_02/452311131"/>
    <hyperlink ref="F218" r:id="rId25" display="https://podminky.urs.cz/item/CS_URS_2023_02/452312151"/>
    <hyperlink ref="F221" r:id="rId26" display="https://podminky.urs.cz/item/CS_URS_2023_02/452313151"/>
    <hyperlink ref="F224" r:id="rId27" display="https://podminky.urs.cz/item/CS_URS_2023_02/452321172"/>
    <hyperlink ref="F227" r:id="rId28" display="https://podminky.urs.cz/item/CS_URS_2023_02/452368211"/>
    <hyperlink ref="F230" r:id="rId29" display="https://podminky.urs.cz/item/CS_URS_2023_02/463212111"/>
    <hyperlink ref="F234" r:id="rId30" display="https://podminky.urs.cz/item/CS_URS_2023_02/465513227"/>
    <hyperlink ref="F237" r:id="rId31" display="https://podminky.urs.cz/item/CS_URS_2023_02/564851111"/>
    <hyperlink ref="F240" r:id="rId32" display="https://podminky.urs.cz/item/CS_URS_2023_02/565135111"/>
    <hyperlink ref="F243" r:id="rId33" display="https://podminky.urs.cz/item/CS_URS_2023_02/573111115"/>
    <hyperlink ref="F245" r:id="rId34" display="https://podminky.urs.cz/item/CS_URS_2023_02/573211112"/>
    <hyperlink ref="F247" r:id="rId35" display="https://podminky.urs.cz/item/CS_URS_2023_02/577134111"/>
    <hyperlink ref="F251" r:id="rId36" display="https://podminky.urs.cz/item/CS_URS_2023_02/871265231"/>
    <hyperlink ref="F253" r:id="rId37" display="https://podminky.urs.cz/item/CS_URS_2023_02/899132121"/>
    <hyperlink ref="F258" r:id="rId38" display="https://podminky.urs.cz/item/CS_URS_2023_02/914111111"/>
    <hyperlink ref="F266" r:id="rId39" display="https://podminky.urs.cz/item/CS_URS_2023_02/914511112"/>
    <hyperlink ref="F269" r:id="rId40" display="https://podminky.urs.cz/item/CS_URS_2023_02/916231213"/>
    <hyperlink ref="F274" r:id="rId41" display="https://podminky.urs.cz/item/CS_URS_2023_02/919441211"/>
    <hyperlink ref="F277" r:id="rId42" display="https://podminky.urs.cz/item/CS_URS_2023_02/919551113"/>
    <hyperlink ref="F287" r:id="rId43" display="https://podminky.urs.cz/item/CS_URS_2023_02/919726202"/>
    <hyperlink ref="F293" r:id="rId44" display="https://podminky.urs.cz/item/CS_URS_2023_02/919732211"/>
    <hyperlink ref="F295" r:id="rId45" display="https://podminky.urs.cz/item/CS_URS_2023_02/919735112"/>
    <hyperlink ref="F297" r:id="rId46" display="https://podminky.urs.cz/item/CS_URS_2023_02/935113111"/>
    <hyperlink ref="F303" r:id="rId47" display="https://podminky.urs.cz/item/CS_URS_2023_02/998225111"/>
    <hyperlink ref="F307" r:id="rId48" display="https://podminky.urs.cz/item/CS_URS_2023_02/711112001"/>
    <hyperlink ref="F312" r:id="rId49" display="https://podminky.urs.cz/item/CS_URS_2023_02/711112011"/>
    <hyperlink ref="F321" r:id="rId50" display="https://podminky.urs.cz/item/CS_URS_2023_02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110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CYKLOSTEZKA R05 UL. 5.KVĚTNA - HL. NÁDRAŽÍ, JIHLAVA</v>
      </c>
      <c r="F7" s="144"/>
      <c r="G7" s="144"/>
      <c r="H7" s="144"/>
      <c r="L7" s="22"/>
    </row>
    <row r="8" s="1" customFormat="1" ht="12" customHeight="1">
      <c r="B8" s="22"/>
      <c r="D8" s="144" t="s">
        <v>111</v>
      </c>
      <c r="L8" s="22"/>
    </row>
    <row r="9" s="2" customFormat="1" ht="16.5" customHeight="1">
      <c r="A9" s="40"/>
      <c r="B9" s="46"/>
      <c r="C9" s="40"/>
      <c r="D9" s="40"/>
      <c r="E9" s="145" t="s">
        <v>302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303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817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23. 10. 2024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ROUND((SUM(BE97:BE261)),  2)</f>
        <v>0</v>
      </c>
      <c r="G35" s="40"/>
      <c r="H35" s="40"/>
      <c r="I35" s="159">
        <v>0.20999999999999999</v>
      </c>
      <c r="J35" s="158">
        <f>ROUND(((SUM(BE97:BE261))*I35),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ROUND((SUM(BF97:BF261)),  2)</f>
        <v>0</v>
      </c>
      <c r="G36" s="40"/>
      <c r="H36" s="40"/>
      <c r="I36" s="159">
        <v>0.14999999999999999</v>
      </c>
      <c r="J36" s="158">
        <f>ROUND(((SUM(BF97:BF261))*I36),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ROUND((SUM(BG97:BG261)),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ROUND((SUM(BH97:BH261)),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ROUND((SUM(BI97:BI261)),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CYKLOSTEZKA R05 UL. 5.KVĚTNA - HL. NÁDRAŽÍ, JIHLAVA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302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303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101.3 - CYKLOSTEZKA KM 0.340-0.566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23. 10. 2024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Jihlava</v>
      </c>
      <c r="G58" s="42"/>
      <c r="H58" s="42"/>
      <c r="I58" s="34" t="s">
        <v>33</v>
      </c>
      <c r="J58" s="38" t="str">
        <f>E23</f>
        <v>PROfi Jihlava spol. s 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Zbytovská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6"/>
      <c r="C64" s="177"/>
      <c r="D64" s="178" t="s">
        <v>305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306</v>
      </c>
      <c r="E65" s="184"/>
      <c r="F65" s="184"/>
      <c r="G65" s="184"/>
      <c r="H65" s="184"/>
      <c r="I65" s="184"/>
      <c r="J65" s="185">
        <f>J99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307</v>
      </c>
      <c r="E66" s="184"/>
      <c r="F66" s="184"/>
      <c r="G66" s="184"/>
      <c r="H66" s="184"/>
      <c r="I66" s="184"/>
      <c r="J66" s="185">
        <f>J149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524</v>
      </c>
      <c r="E67" s="184"/>
      <c r="F67" s="184"/>
      <c r="G67" s="184"/>
      <c r="H67" s="184"/>
      <c r="I67" s="184"/>
      <c r="J67" s="185">
        <f>J171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525</v>
      </c>
      <c r="E68" s="184"/>
      <c r="F68" s="184"/>
      <c r="G68" s="184"/>
      <c r="H68" s="184"/>
      <c r="I68" s="184"/>
      <c r="J68" s="185">
        <f>J184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308</v>
      </c>
      <c r="E69" s="184"/>
      <c r="F69" s="184"/>
      <c r="G69" s="184"/>
      <c r="H69" s="184"/>
      <c r="I69" s="184"/>
      <c r="J69" s="185">
        <f>J191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309</v>
      </c>
      <c r="E70" s="184"/>
      <c r="F70" s="184"/>
      <c r="G70" s="184"/>
      <c r="H70" s="184"/>
      <c r="I70" s="184"/>
      <c r="J70" s="185">
        <f>J205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310</v>
      </c>
      <c r="E71" s="184"/>
      <c r="F71" s="184"/>
      <c r="G71" s="184"/>
      <c r="H71" s="184"/>
      <c r="I71" s="184"/>
      <c r="J71" s="185">
        <f>J210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312</v>
      </c>
      <c r="E72" s="184"/>
      <c r="F72" s="184"/>
      <c r="G72" s="184"/>
      <c r="H72" s="184"/>
      <c r="I72" s="184"/>
      <c r="J72" s="185">
        <f>J246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526</v>
      </c>
      <c r="E73" s="179"/>
      <c r="F73" s="179"/>
      <c r="G73" s="179"/>
      <c r="H73" s="179"/>
      <c r="I73" s="179"/>
      <c r="J73" s="180">
        <f>J249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527</v>
      </c>
      <c r="E74" s="184"/>
      <c r="F74" s="184"/>
      <c r="G74" s="184"/>
      <c r="H74" s="184"/>
      <c r="I74" s="184"/>
      <c r="J74" s="185">
        <f>J250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528</v>
      </c>
      <c r="E75" s="184"/>
      <c r="F75" s="184"/>
      <c r="G75" s="184"/>
      <c r="H75" s="184"/>
      <c r="I75" s="184"/>
      <c r="J75" s="185">
        <f>J256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124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1" t="str">
        <f>E7</f>
        <v>CYKLOSTEZKA R05 UL. 5.KVĚTNA - HL. NÁDRAŽÍ, JIHLAVA</v>
      </c>
      <c r="F85" s="34"/>
      <c r="G85" s="34"/>
      <c r="H85" s="34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111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1" t="s">
        <v>302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303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SO 101.3 - CYKLOSTEZKA KM 0.340-0.566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F14</f>
        <v xml:space="preserve"> </v>
      </c>
      <c r="G91" s="42"/>
      <c r="H91" s="42"/>
      <c r="I91" s="34" t="s">
        <v>23</v>
      </c>
      <c r="J91" s="74" t="str">
        <f>IF(J14="","",J14)</f>
        <v>23. 10. 2024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25</v>
      </c>
      <c r="D93" s="42"/>
      <c r="E93" s="42"/>
      <c r="F93" s="29" t="str">
        <f>E17</f>
        <v>Statutární město Jihlava</v>
      </c>
      <c r="G93" s="42"/>
      <c r="H93" s="42"/>
      <c r="I93" s="34" t="s">
        <v>33</v>
      </c>
      <c r="J93" s="38" t="str">
        <f>E23</f>
        <v>PROfi Jihlava spol. s r.o.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31</v>
      </c>
      <c r="D94" s="42"/>
      <c r="E94" s="42"/>
      <c r="F94" s="29" t="str">
        <f>IF(E20="","",E20)</f>
        <v>Vyplň údaj</v>
      </c>
      <c r="G94" s="42"/>
      <c r="H94" s="42"/>
      <c r="I94" s="34" t="s">
        <v>38</v>
      </c>
      <c r="J94" s="38" t="str">
        <f>E26</f>
        <v>Zbytovská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7"/>
      <c r="B96" s="188"/>
      <c r="C96" s="189" t="s">
        <v>125</v>
      </c>
      <c r="D96" s="190" t="s">
        <v>61</v>
      </c>
      <c r="E96" s="190" t="s">
        <v>57</v>
      </c>
      <c r="F96" s="190" t="s">
        <v>58</v>
      </c>
      <c r="G96" s="190" t="s">
        <v>126</v>
      </c>
      <c r="H96" s="190" t="s">
        <v>127</v>
      </c>
      <c r="I96" s="190" t="s">
        <v>128</v>
      </c>
      <c r="J96" s="190" t="s">
        <v>115</v>
      </c>
      <c r="K96" s="191" t="s">
        <v>129</v>
      </c>
      <c r="L96" s="192"/>
      <c r="M96" s="94" t="s">
        <v>19</v>
      </c>
      <c r="N96" s="95" t="s">
        <v>46</v>
      </c>
      <c r="O96" s="95" t="s">
        <v>130</v>
      </c>
      <c r="P96" s="95" t="s">
        <v>131</v>
      </c>
      <c r="Q96" s="95" t="s">
        <v>132</v>
      </c>
      <c r="R96" s="95" t="s">
        <v>133</v>
      </c>
      <c r="S96" s="95" t="s">
        <v>134</v>
      </c>
      <c r="T96" s="96" t="s">
        <v>135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40"/>
      <c r="B97" s="41"/>
      <c r="C97" s="101" t="s">
        <v>136</v>
      </c>
      <c r="D97" s="42"/>
      <c r="E97" s="42"/>
      <c r="F97" s="42"/>
      <c r="G97" s="42"/>
      <c r="H97" s="42"/>
      <c r="I97" s="42"/>
      <c r="J97" s="193">
        <f>BK97</f>
        <v>0</v>
      </c>
      <c r="K97" s="42"/>
      <c r="L97" s="46"/>
      <c r="M97" s="97"/>
      <c r="N97" s="194"/>
      <c r="O97" s="98"/>
      <c r="P97" s="195">
        <f>P98+P249</f>
        <v>0</v>
      </c>
      <c r="Q97" s="98"/>
      <c r="R97" s="195">
        <f>R98+R249</f>
        <v>2768.7998810099998</v>
      </c>
      <c r="S97" s="98"/>
      <c r="T97" s="196">
        <f>T98+T249</f>
        <v>5.9400000000000004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75</v>
      </c>
      <c r="AU97" s="19" t="s">
        <v>116</v>
      </c>
      <c r="BK97" s="197">
        <f>BK98+BK249</f>
        <v>0</v>
      </c>
    </row>
    <row r="98" s="12" customFormat="1" ht="25.92" customHeight="1">
      <c r="A98" s="12"/>
      <c r="B98" s="198"/>
      <c r="C98" s="199"/>
      <c r="D98" s="200" t="s">
        <v>75</v>
      </c>
      <c r="E98" s="201" t="s">
        <v>313</v>
      </c>
      <c r="F98" s="201" t="s">
        <v>314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P99+P149+P171+P184+P191+P205+P210+P246</f>
        <v>0</v>
      </c>
      <c r="Q98" s="206"/>
      <c r="R98" s="207">
        <f>R99+R149+R171+R184+R191+R205+R210+R246</f>
        <v>2763.2880652099998</v>
      </c>
      <c r="S98" s="206"/>
      <c r="T98" s="208">
        <f>T99+T149+T171+T184+T191+T205+T210+T246</f>
        <v>5.9400000000000004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84</v>
      </c>
      <c r="AT98" s="210" t="s">
        <v>75</v>
      </c>
      <c r="AU98" s="210" t="s">
        <v>76</v>
      </c>
      <c r="AY98" s="209" t="s">
        <v>140</v>
      </c>
      <c r="BK98" s="211">
        <f>BK99+BK149+BK171+BK184+BK191+BK205+BK210+BK246</f>
        <v>0</v>
      </c>
    </row>
    <row r="99" s="12" customFormat="1" ht="22.8" customHeight="1">
      <c r="A99" s="12"/>
      <c r="B99" s="198"/>
      <c r="C99" s="199"/>
      <c r="D99" s="200" t="s">
        <v>75</v>
      </c>
      <c r="E99" s="212" t="s">
        <v>84</v>
      </c>
      <c r="F99" s="212" t="s">
        <v>315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SUM(P100:P148)</f>
        <v>0</v>
      </c>
      <c r="Q99" s="206"/>
      <c r="R99" s="207">
        <f>SUM(R100:R148)</f>
        <v>794.14714500000002</v>
      </c>
      <c r="S99" s="206"/>
      <c r="T99" s="208">
        <f>SUM(T100:T148)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84</v>
      </c>
      <c r="AT99" s="210" t="s">
        <v>75</v>
      </c>
      <c r="AU99" s="210" t="s">
        <v>84</v>
      </c>
      <c r="AY99" s="209" t="s">
        <v>140</v>
      </c>
      <c r="BK99" s="211">
        <f>SUM(BK100:BK148)</f>
        <v>0</v>
      </c>
    </row>
    <row r="100" s="2" customFormat="1" ht="33" customHeight="1">
      <c r="A100" s="40"/>
      <c r="B100" s="41"/>
      <c r="C100" s="214" t="s">
        <v>84</v>
      </c>
      <c r="D100" s="214" t="s">
        <v>143</v>
      </c>
      <c r="E100" s="215" t="s">
        <v>316</v>
      </c>
      <c r="F100" s="216" t="s">
        <v>317</v>
      </c>
      <c r="G100" s="217" t="s">
        <v>318</v>
      </c>
      <c r="H100" s="218">
        <v>908.89999999999998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47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171</v>
      </c>
      <c r="AT100" s="225" t="s">
        <v>143</v>
      </c>
      <c r="AU100" s="225" t="s">
        <v>86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84</v>
      </c>
      <c r="BK100" s="226">
        <f>ROUND(I100*H100,2)</f>
        <v>0</v>
      </c>
      <c r="BL100" s="19" t="s">
        <v>171</v>
      </c>
      <c r="BM100" s="225" t="s">
        <v>818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320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86</v>
      </c>
    </row>
    <row r="102" s="14" customFormat="1">
      <c r="A102" s="14"/>
      <c r="B102" s="245"/>
      <c r="C102" s="246"/>
      <c r="D102" s="232" t="s">
        <v>183</v>
      </c>
      <c r="E102" s="247" t="s">
        <v>19</v>
      </c>
      <c r="F102" s="248" t="s">
        <v>321</v>
      </c>
      <c r="G102" s="246"/>
      <c r="H102" s="247" t="s">
        <v>19</v>
      </c>
      <c r="I102" s="249"/>
      <c r="J102" s="246"/>
      <c r="K102" s="246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183</v>
      </c>
      <c r="AU102" s="254" t="s">
        <v>86</v>
      </c>
      <c r="AV102" s="14" t="s">
        <v>84</v>
      </c>
      <c r="AW102" s="14" t="s">
        <v>37</v>
      </c>
      <c r="AX102" s="14" t="s">
        <v>76</v>
      </c>
      <c r="AY102" s="254" t="s">
        <v>140</v>
      </c>
    </row>
    <row r="103" s="13" customFormat="1">
      <c r="A103" s="13"/>
      <c r="B103" s="234"/>
      <c r="C103" s="235"/>
      <c r="D103" s="232" t="s">
        <v>183</v>
      </c>
      <c r="E103" s="236" t="s">
        <v>19</v>
      </c>
      <c r="F103" s="237" t="s">
        <v>819</v>
      </c>
      <c r="G103" s="235"/>
      <c r="H103" s="238">
        <v>511.89999999999998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183</v>
      </c>
      <c r="AU103" s="244" t="s">
        <v>86</v>
      </c>
      <c r="AV103" s="13" t="s">
        <v>86</v>
      </c>
      <c r="AW103" s="13" t="s">
        <v>37</v>
      </c>
      <c r="AX103" s="13" t="s">
        <v>76</v>
      </c>
      <c r="AY103" s="244" t="s">
        <v>140</v>
      </c>
    </row>
    <row r="104" s="13" customFormat="1">
      <c r="A104" s="13"/>
      <c r="B104" s="234"/>
      <c r="C104" s="235"/>
      <c r="D104" s="232" t="s">
        <v>183</v>
      </c>
      <c r="E104" s="236" t="s">
        <v>19</v>
      </c>
      <c r="F104" s="237" t="s">
        <v>820</v>
      </c>
      <c r="G104" s="235"/>
      <c r="H104" s="238">
        <v>244.09999999999999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183</v>
      </c>
      <c r="AU104" s="244" t="s">
        <v>86</v>
      </c>
      <c r="AV104" s="13" t="s">
        <v>86</v>
      </c>
      <c r="AW104" s="13" t="s">
        <v>37</v>
      </c>
      <c r="AX104" s="13" t="s">
        <v>76</v>
      </c>
      <c r="AY104" s="244" t="s">
        <v>140</v>
      </c>
    </row>
    <row r="105" s="13" customFormat="1">
      <c r="A105" s="13"/>
      <c r="B105" s="234"/>
      <c r="C105" s="235"/>
      <c r="D105" s="232" t="s">
        <v>183</v>
      </c>
      <c r="E105" s="236" t="s">
        <v>19</v>
      </c>
      <c r="F105" s="237" t="s">
        <v>821</v>
      </c>
      <c r="G105" s="235"/>
      <c r="H105" s="238">
        <v>152.90000000000001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183</v>
      </c>
      <c r="AU105" s="244" t="s">
        <v>86</v>
      </c>
      <c r="AV105" s="13" t="s">
        <v>86</v>
      </c>
      <c r="AW105" s="13" t="s">
        <v>37</v>
      </c>
      <c r="AX105" s="13" t="s">
        <v>76</v>
      </c>
      <c r="AY105" s="244" t="s">
        <v>140</v>
      </c>
    </row>
    <row r="106" s="15" customFormat="1">
      <c r="A106" s="15"/>
      <c r="B106" s="258"/>
      <c r="C106" s="259"/>
      <c r="D106" s="232" t="s">
        <v>183</v>
      </c>
      <c r="E106" s="260" t="s">
        <v>19</v>
      </c>
      <c r="F106" s="261" t="s">
        <v>324</v>
      </c>
      <c r="G106" s="259"/>
      <c r="H106" s="262">
        <v>908.89999999999998</v>
      </c>
      <c r="I106" s="263"/>
      <c r="J106" s="259"/>
      <c r="K106" s="259"/>
      <c r="L106" s="264"/>
      <c r="M106" s="265"/>
      <c r="N106" s="266"/>
      <c r="O106" s="266"/>
      <c r="P106" s="266"/>
      <c r="Q106" s="266"/>
      <c r="R106" s="266"/>
      <c r="S106" s="266"/>
      <c r="T106" s="26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8" t="s">
        <v>183</v>
      </c>
      <c r="AU106" s="268" t="s">
        <v>86</v>
      </c>
      <c r="AV106" s="15" t="s">
        <v>171</v>
      </c>
      <c r="AW106" s="15" t="s">
        <v>37</v>
      </c>
      <c r="AX106" s="15" t="s">
        <v>84</v>
      </c>
      <c r="AY106" s="268" t="s">
        <v>140</v>
      </c>
    </row>
    <row r="107" s="2" customFormat="1" ht="37.8" customHeight="1">
      <c r="A107" s="40"/>
      <c r="B107" s="41"/>
      <c r="C107" s="214" t="s">
        <v>86</v>
      </c>
      <c r="D107" s="214" t="s">
        <v>143</v>
      </c>
      <c r="E107" s="215" t="s">
        <v>537</v>
      </c>
      <c r="F107" s="216" t="s">
        <v>538</v>
      </c>
      <c r="G107" s="217" t="s">
        <v>318</v>
      </c>
      <c r="H107" s="218">
        <v>7.5830000000000002</v>
      </c>
      <c r="I107" s="219"/>
      <c r="J107" s="220">
        <f>ROUND(I107*H107,2)</f>
        <v>0</v>
      </c>
      <c r="K107" s="216" t="s">
        <v>147</v>
      </c>
      <c r="L107" s="46"/>
      <c r="M107" s="221" t="s">
        <v>19</v>
      </c>
      <c r="N107" s="222" t="s">
        <v>47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171</v>
      </c>
      <c r="AT107" s="225" t="s">
        <v>143</v>
      </c>
      <c r="AU107" s="225" t="s">
        <v>86</v>
      </c>
      <c r="AY107" s="19" t="s">
        <v>140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84</v>
      </c>
      <c r="BK107" s="226">
        <f>ROUND(I107*H107,2)</f>
        <v>0</v>
      </c>
      <c r="BL107" s="19" t="s">
        <v>171</v>
      </c>
      <c r="BM107" s="225" t="s">
        <v>822</v>
      </c>
    </row>
    <row r="108" s="2" customFormat="1">
      <c r="A108" s="40"/>
      <c r="B108" s="41"/>
      <c r="C108" s="42"/>
      <c r="D108" s="227" t="s">
        <v>150</v>
      </c>
      <c r="E108" s="42"/>
      <c r="F108" s="228" t="s">
        <v>540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150</v>
      </c>
      <c r="AU108" s="19" t="s">
        <v>86</v>
      </c>
    </row>
    <row r="109" s="14" customFormat="1">
      <c r="A109" s="14"/>
      <c r="B109" s="245"/>
      <c r="C109" s="246"/>
      <c r="D109" s="232" t="s">
        <v>183</v>
      </c>
      <c r="E109" s="247" t="s">
        <v>19</v>
      </c>
      <c r="F109" s="248" t="s">
        <v>541</v>
      </c>
      <c r="G109" s="246"/>
      <c r="H109" s="247" t="s">
        <v>19</v>
      </c>
      <c r="I109" s="249"/>
      <c r="J109" s="246"/>
      <c r="K109" s="246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183</v>
      </c>
      <c r="AU109" s="254" t="s">
        <v>86</v>
      </c>
      <c r="AV109" s="14" t="s">
        <v>84</v>
      </c>
      <c r="AW109" s="14" t="s">
        <v>37</v>
      </c>
      <c r="AX109" s="14" t="s">
        <v>76</v>
      </c>
      <c r="AY109" s="254" t="s">
        <v>140</v>
      </c>
    </row>
    <row r="110" s="13" customFormat="1">
      <c r="A110" s="13"/>
      <c r="B110" s="234"/>
      <c r="C110" s="235"/>
      <c r="D110" s="232" t="s">
        <v>183</v>
      </c>
      <c r="E110" s="236" t="s">
        <v>19</v>
      </c>
      <c r="F110" s="237" t="s">
        <v>543</v>
      </c>
      <c r="G110" s="235"/>
      <c r="H110" s="238">
        <v>1.508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183</v>
      </c>
      <c r="AU110" s="244" t="s">
        <v>86</v>
      </c>
      <c r="AV110" s="13" t="s">
        <v>86</v>
      </c>
      <c r="AW110" s="13" t="s">
        <v>37</v>
      </c>
      <c r="AX110" s="13" t="s">
        <v>76</v>
      </c>
      <c r="AY110" s="244" t="s">
        <v>140</v>
      </c>
    </row>
    <row r="111" s="13" customFormat="1">
      <c r="A111" s="13"/>
      <c r="B111" s="234"/>
      <c r="C111" s="235"/>
      <c r="D111" s="232" t="s">
        <v>183</v>
      </c>
      <c r="E111" s="236" t="s">
        <v>19</v>
      </c>
      <c r="F111" s="237" t="s">
        <v>823</v>
      </c>
      <c r="G111" s="235"/>
      <c r="H111" s="238">
        <v>6.0750000000000002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183</v>
      </c>
      <c r="AU111" s="244" t="s">
        <v>86</v>
      </c>
      <c r="AV111" s="13" t="s">
        <v>86</v>
      </c>
      <c r="AW111" s="13" t="s">
        <v>37</v>
      </c>
      <c r="AX111" s="13" t="s">
        <v>76</v>
      </c>
      <c r="AY111" s="244" t="s">
        <v>140</v>
      </c>
    </row>
    <row r="112" s="15" customFormat="1">
      <c r="A112" s="15"/>
      <c r="B112" s="258"/>
      <c r="C112" s="259"/>
      <c r="D112" s="232" t="s">
        <v>183</v>
      </c>
      <c r="E112" s="260" t="s">
        <v>19</v>
      </c>
      <c r="F112" s="261" t="s">
        <v>324</v>
      </c>
      <c r="G112" s="259"/>
      <c r="H112" s="262">
        <v>7.5830000000000002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8" t="s">
        <v>183</v>
      </c>
      <c r="AU112" s="268" t="s">
        <v>86</v>
      </c>
      <c r="AV112" s="15" t="s">
        <v>171</v>
      </c>
      <c r="AW112" s="15" t="s">
        <v>37</v>
      </c>
      <c r="AX112" s="15" t="s">
        <v>84</v>
      </c>
      <c r="AY112" s="268" t="s">
        <v>140</v>
      </c>
    </row>
    <row r="113" s="2" customFormat="1" ht="55.5" customHeight="1">
      <c r="A113" s="40"/>
      <c r="B113" s="41"/>
      <c r="C113" s="214" t="s">
        <v>159</v>
      </c>
      <c r="D113" s="214" t="s">
        <v>143</v>
      </c>
      <c r="E113" s="215" t="s">
        <v>325</v>
      </c>
      <c r="F113" s="216" t="s">
        <v>326</v>
      </c>
      <c r="G113" s="217" t="s">
        <v>318</v>
      </c>
      <c r="H113" s="218">
        <v>813.48299999999995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47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171</v>
      </c>
      <c r="AT113" s="225" t="s">
        <v>143</v>
      </c>
      <c r="AU113" s="225" t="s">
        <v>86</v>
      </c>
      <c r="AY113" s="19" t="s">
        <v>140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84</v>
      </c>
      <c r="BK113" s="226">
        <f>ROUND(I113*H113,2)</f>
        <v>0</v>
      </c>
      <c r="BL113" s="19" t="s">
        <v>171</v>
      </c>
      <c r="BM113" s="225" t="s">
        <v>824</v>
      </c>
    </row>
    <row r="114" s="13" customFormat="1">
      <c r="A114" s="13"/>
      <c r="B114" s="234"/>
      <c r="C114" s="235"/>
      <c r="D114" s="232" t="s">
        <v>183</v>
      </c>
      <c r="E114" s="236" t="s">
        <v>19</v>
      </c>
      <c r="F114" s="237" t="s">
        <v>825</v>
      </c>
      <c r="G114" s="235"/>
      <c r="H114" s="238">
        <v>805.89999999999998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183</v>
      </c>
      <c r="AU114" s="244" t="s">
        <v>86</v>
      </c>
      <c r="AV114" s="13" t="s">
        <v>86</v>
      </c>
      <c r="AW114" s="13" t="s">
        <v>37</v>
      </c>
      <c r="AX114" s="13" t="s">
        <v>76</v>
      </c>
      <c r="AY114" s="244" t="s">
        <v>140</v>
      </c>
    </row>
    <row r="115" s="13" customFormat="1">
      <c r="A115" s="13"/>
      <c r="B115" s="234"/>
      <c r="C115" s="235"/>
      <c r="D115" s="232" t="s">
        <v>183</v>
      </c>
      <c r="E115" s="236" t="s">
        <v>19</v>
      </c>
      <c r="F115" s="237" t="s">
        <v>543</v>
      </c>
      <c r="G115" s="235"/>
      <c r="H115" s="238">
        <v>1.508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183</v>
      </c>
      <c r="AU115" s="244" t="s">
        <v>86</v>
      </c>
      <c r="AV115" s="13" t="s">
        <v>86</v>
      </c>
      <c r="AW115" s="13" t="s">
        <v>37</v>
      </c>
      <c r="AX115" s="13" t="s">
        <v>76</v>
      </c>
      <c r="AY115" s="244" t="s">
        <v>140</v>
      </c>
    </row>
    <row r="116" s="13" customFormat="1">
      <c r="A116" s="13"/>
      <c r="B116" s="234"/>
      <c r="C116" s="235"/>
      <c r="D116" s="232" t="s">
        <v>183</v>
      </c>
      <c r="E116" s="236" t="s">
        <v>19</v>
      </c>
      <c r="F116" s="237" t="s">
        <v>823</v>
      </c>
      <c r="G116" s="235"/>
      <c r="H116" s="238">
        <v>6.0750000000000002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183</v>
      </c>
      <c r="AU116" s="244" t="s">
        <v>86</v>
      </c>
      <c r="AV116" s="13" t="s">
        <v>86</v>
      </c>
      <c r="AW116" s="13" t="s">
        <v>37</v>
      </c>
      <c r="AX116" s="13" t="s">
        <v>76</v>
      </c>
      <c r="AY116" s="244" t="s">
        <v>140</v>
      </c>
    </row>
    <row r="117" s="15" customFormat="1">
      <c r="A117" s="15"/>
      <c r="B117" s="258"/>
      <c r="C117" s="259"/>
      <c r="D117" s="232" t="s">
        <v>183</v>
      </c>
      <c r="E117" s="260" t="s">
        <v>19</v>
      </c>
      <c r="F117" s="261" t="s">
        <v>324</v>
      </c>
      <c r="G117" s="259"/>
      <c r="H117" s="262">
        <v>813.48299999999995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8" t="s">
        <v>183</v>
      </c>
      <c r="AU117" s="268" t="s">
        <v>86</v>
      </c>
      <c r="AV117" s="15" t="s">
        <v>171</v>
      </c>
      <c r="AW117" s="15" t="s">
        <v>37</v>
      </c>
      <c r="AX117" s="15" t="s">
        <v>84</v>
      </c>
      <c r="AY117" s="268" t="s">
        <v>140</v>
      </c>
    </row>
    <row r="118" s="2" customFormat="1" ht="37.8" customHeight="1">
      <c r="A118" s="40"/>
      <c r="B118" s="41"/>
      <c r="C118" s="214" t="s">
        <v>171</v>
      </c>
      <c r="D118" s="214" t="s">
        <v>143</v>
      </c>
      <c r="E118" s="215" t="s">
        <v>328</v>
      </c>
      <c r="F118" s="216" t="s">
        <v>329</v>
      </c>
      <c r="G118" s="217" t="s">
        <v>318</v>
      </c>
      <c r="H118" s="218">
        <v>813.48299999999995</v>
      </c>
      <c r="I118" s="219"/>
      <c r="J118" s="220">
        <f>ROUND(I118*H118,2)</f>
        <v>0</v>
      </c>
      <c r="K118" s="216" t="s">
        <v>147</v>
      </c>
      <c r="L118" s="46"/>
      <c r="M118" s="221" t="s">
        <v>19</v>
      </c>
      <c r="N118" s="222" t="s">
        <v>47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171</v>
      </c>
      <c r="AT118" s="225" t="s">
        <v>143</v>
      </c>
      <c r="AU118" s="225" t="s">
        <v>86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84</v>
      </c>
      <c r="BK118" s="226">
        <f>ROUND(I118*H118,2)</f>
        <v>0</v>
      </c>
      <c r="BL118" s="19" t="s">
        <v>171</v>
      </c>
      <c r="BM118" s="225" t="s">
        <v>826</v>
      </c>
    </row>
    <row r="119" s="2" customFormat="1">
      <c r="A119" s="40"/>
      <c r="B119" s="41"/>
      <c r="C119" s="42"/>
      <c r="D119" s="227" t="s">
        <v>150</v>
      </c>
      <c r="E119" s="42"/>
      <c r="F119" s="228" t="s">
        <v>331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86</v>
      </c>
    </row>
    <row r="120" s="2" customFormat="1" ht="44.25" customHeight="1">
      <c r="A120" s="40"/>
      <c r="B120" s="41"/>
      <c r="C120" s="214" t="s">
        <v>139</v>
      </c>
      <c r="D120" s="214" t="s">
        <v>143</v>
      </c>
      <c r="E120" s="215" t="s">
        <v>332</v>
      </c>
      <c r="F120" s="216" t="s">
        <v>333</v>
      </c>
      <c r="G120" s="217" t="s">
        <v>334</v>
      </c>
      <c r="H120" s="218">
        <v>1464.269</v>
      </c>
      <c r="I120" s="219"/>
      <c r="J120" s="220">
        <f>ROUND(I120*H120,2)</f>
        <v>0</v>
      </c>
      <c r="K120" s="216" t="s">
        <v>147</v>
      </c>
      <c r="L120" s="46"/>
      <c r="M120" s="221" t="s">
        <v>19</v>
      </c>
      <c r="N120" s="222" t="s">
        <v>47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171</v>
      </c>
      <c r="AT120" s="225" t="s">
        <v>143</v>
      </c>
      <c r="AU120" s="225" t="s">
        <v>86</v>
      </c>
      <c r="AY120" s="19" t="s">
        <v>140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84</v>
      </c>
      <c r="BK120" s="226">
        <f>ROUND(I120*H120,2)</f>
        <v>0</v>
      </c>
      <c r="BL120" s="19" t="s">
        <v>171</v>
      </c>
      <c r="BM120" s="225" t="s">
        <v>827</v>
      </c>
    </row>
    <row r="121" s="2" customFormat="1">
      <c r="A121" s="40"/>
      <c r="B121" s="41"/>
      <c r="C121" s="42"/>
      <c r="D121" s="227" t="s">
        <v>150</v>
      </c>
      <c r="E121" s="42"/>
      <c r="F121" s="228" t="s">
        <v>336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150</v>
      </c>
      <c r="AU121" s="19" t="s">
        <v>86</v>
      </c>
    </row>
    <row r="122" s="13" customFormat="1">
      <c r="A122" s="13"/>
      <c r="B122" s="234"/>
      <c r="C122" s="235"/>
      <c r="D122" s="232" t="s">
        <v>183</v>
      </c>
      <c r="E122" s="235"/>
      <c r="F122" s="237" t="s">
        <v>828</v>
      </c>
      <c r="G122" s="235"/>
      <c r="H122" s="238">
        <v>1464.269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183</v>
      </c>
      <c r="AU122" s="244" t="s">
        <v>86</v>
      </c>
      <c r="AV122" s="13" t="s">
        <v>86</v>
      </c>
      <c r="AW122" s="13" t="s">
        <v>4</v>
      </c>
      <c r="AX122" s="13" t="s">
        <v>84</v>
      </c>
      <c r="AY122" s="244" t="s">
        <v>140</v>
      </c>
    </row>
    <row r="123" s="2" customFormat="1" ht="49.05" customHeight="1">
      <c r="A123" s="40"/>
      <c r="B123" s="41"/>
      <c r="C123" s="214" t="s">
        <v>202</v>
      </c>
      <c r="D123" s="214" t="s">
        <v>143</v>
      </c>
      <c r="E123" s="215" t="s">
        <v>338</v>
      </c>
      <c r="F123" s="216" t="s">
        <v>339</v>
      </c>
      <c r="G123" s="217" t="s">
        <v>318</v>
      </c>
      <c r="H123" s="218">
        <v>103</v>
      </c>
      <c r="I123" s="219"/>
      <c r="J123" s="220">
        <f>ROUND(I123*H123,2)</f>
        <v>0</v>
      </c>
      <c r="K123" s="216" t="s">
        <v>147</v>
      </c>
      <c r="L123" s="46"/>
      <c r="M123" s="221" t="s">
        <v>19</v>
      </c>
      <c r="N123" s="222" t="s">
        <v>47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171</v>
      </c>
      <c r="AT123" s="225" t="s">
        <v>143</v>
      </c>
      <c r="AU123" s="225" t="s">
        <v>86</v>
      </c>
      <c r="AY123" s="19" t="s">
        <v>140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84</v>
      </c>
      <c r="BK123" s="226">
        <f>ROUND(I123*H123,2)</f>
        <v>0</v>
      </c>
      <c r="BL123" s="19" t="s">
        <v>171</v>
      </c>
      <c r="BM123" s="225" t="s">
        <v>829</v>
      </c>
    </row>
    <row r="124" s="2" customFormat="1">
      <c r="A124" s="40"/>
      <c r="B124" s="41"/>
      <c r="C124" s="42"/>
      <c r="D124" s="227" t="s">
        <v>150</v>
      </c>
      <c r="E124" s="42"/>
      <c r="F124" s="228" t="s">
        <v>341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150</v>
      </c>
      <c r="AU124" s="19" t="s">
        <v>86</v>
      </c>
    </row>
    <row r="125" s="2" customFormat="1" ht="55.5" customHeight="1">
      <c r="A125" s="40"/>
      <c r="B125" s="41"/>
      <c r="C125" s="214" t="s">
        <v>210</v>
      </c>
      <c r="D125" s="214" t="s">
        <v>143</v>
      </c>
      <c r="E125" s="215" t="s">
        <v>347</v>
      </c>
      <c r="F125" s="216" t="s">
        <v>348</v>
      </c>
      <c r="G125" s="217" t="s">
        <v>318</v>
      </c>
      <c r="H125" s="218">
        <v>397</v>
      </c>
      <c r="I125" s="219"/>
      <c r="J125" s="220">
        <f>ROUND(I125*H125,2)</f>
        <v>0</v>
      </c>
      <c r="K125" s="216" t="s">
        <v>147</v>
      </c>
      <c r="L125" s="46"/>
      <c r="M125" s="221" t="s">
        <v>19</v>
      </c>
      <c r="N125" s="222" t="s">
        <v>47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171</v>
      </c>
      <c r="AT125" s="225" t="s">
        <v>143</v>
      </c>
      <c r="AU125" s="225" t="s">
        <v>86</v>
      </c>
      <c r="AY125" s="19" t="s">
        <v>140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84</v>
      </c>
      <c r="BK125" s="226">
        <f>ROUND(I125*H125,2)</f>
        <v>0</v>
      </c>
      <c r="BL125" s="19" t="s">
        <v>171</v>
      </c>
      <c r="BM125" s="225" t="s">
        <v>830</v>
      </c>
    </row>
    <row r="126" s="2" customFormat="1">
      <c r="A126" s="40"/>
      <c r="B126" s="41"/>
      <c r="C126" s="42"/>
      <c r="D126" s="227" t="s">
        <v>150</v>
      </c>
      <c r="E126" s="42"/>
      <c r="F126" s="228" t="s">
        <v>350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150</v>
      </c>
      <c r="AU126" s="19" t="s">
        <v>86</v>
      </c>
    </row>
    <row r="127" s="13" customFormat="1">
      <c r="A127" s="13"/>
      <c r="B127" s="234"/>
      <c r="C127" s="235"/>
      <c r="D127" s="232" t="s">
        <v>183</v>
      </c>
      <c r="E127" s="236" t="s">
        <v>19</v>
      </c>
      <c r="F127" s="237" t="s">
        <v>820</v>
      </c>
      <c r="G127" s="235"/>
      <c r="H127" s="238">
        <v>244.09999999999999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183</v>
      </c>
      <c r="AU127" s="244" t="s">
        <v>86</v>
      </c>
      <c r="AV127" s="13" t="s">
        <v>86</v>
      </c>
      <c r="AW127" s="13" t="s">
        <v>37</v>
      </c>
      <c r="AX127" s="13" t="s">
        <v>76</v>
      </c>
      <c r="AY127" s="244" t="s">
        <v>140</v>
      </c>
    </row>
    <row r="128" s="13" customFormat="1">
      <c r="A128" s="13"/>
      <c r="B128" s="234"/>
      <c r="C128" s="235"/>
      <c r="D128" s="232" t="s">
        <v>183</v>
      </c>
      <c r="E128" s="236" t="s">
        <v>19</v>
      </c>
      <c r="F128" s="237" t="s">
        <v>821</v>
      </c>
      <c r="G128" s="235"/>
      <c r="H128" s="238">
        <v>152.90000000000001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183</v>
      </c>
      <c r="AU128" s="244" t="s">
        <v>86</v>
      </c>
      <c r="AV128" s="13" t="s">
        <v>86</v>
      </c>
      <c r="AW128" s="13" t="s">
        <v>37</v>
      </c>
      <c r="AX128" s="13" t="s">
        <v>76</v>
      </c>
      <c r="AY128" s="244" t="s">
        <v>140</v>
      </c>
    </row>
    <row r="129" s="15" customFormat="1">
      <c r="A129" s="15"/>
      <c r="B129" s="258"/>
      <c r="C129" s="259"/>
      <c r="D129" s="232" t="s">
        <v>183</v>
      </c>
      <c r="E129" s="260" t="s">
        <v>19</v>
      </c>
      <c r="F129" s="261" t="s">
        <v>324</v>
      </c>
      <c r="G129" s="259"/>
      <c r="H129" s="262">
        <v>397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8" t="s">
        <v>183</v>
      </c>
      <c r="AU129" s="268" t="s">
        <v>86</v>
      </c>
      <c r="AV129" s="15" t="s">
        <v>171</v>
      </c>
      <c r="AW129" s="15" t="s">
        <v>37</v>
      </c>
      <c r="AX129" s="15" t="s">
        <v>84</v>
      </c>
      <c r="AY129" s="268" t="s">
        <v>140</v>
      </c>
    </row>
    <row r="130" s="2" customFormat="1" ht="16.5" customHeight="1">
      <c r="A130" s="40"/>
      <c r="B130" s="41"/>
      <c r="C130" s="269" t="s">
        <v>216</v>
      </c>
      <c r="D130" s="269" t="s">
        <v>342</v>
      </c>
      <c r="E130" s="270" t="s">
        <v>351</v>
      </c>
      <c r="F130" s="271" t="s">
        <v>352</v>
      </c>
      <c r="G130" s="272" t="s">
        <v>334</v>
      </c>
      <c r="H130" s="273">
        <v>794</v>
      </c>
      <c r="I130" s="274"/>
      <c r="J130" s="275">
        <f>ROUND(I130*H130,2)</f>
        <v>0</v>
      </c>
      <c r="K130" s="271" t="s">
        <v>147</v>
      </c>
      <c r="L130" s="276"/>
      <c r="M130" s="277" t="s">
        <v>19</v>
      </c>
      <c r="N130" s="278" t="s">
        <v>47</v>
      </c>
      <c r="O130" s="86"/>
      <c r="P130" s="223">
        <f>O130*H130</f>
        <v>0</v>
      </c>
      <c r="Q130" s="223">
        <v>1</v>
      </c>
      <c r="R130" s="223">
        <f>Q130*H130</f>
        <v>794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216</v>
      </c>
      <c r="AT130" s="225" t="s">
        <v>342</v>
      </c>
      <c r="AU130" s="225" t="s">
        <v>86</v>
      </c>
      <c r="AY130" s="19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84</v>
      </c>
      <c r="BK130" s="226">
        <f>ROUND(I130*H130,2)</f>
        <v>0</v>
      </c>
      <c r="BL130" s="19" t="s">
        <v>171</v>
      </c>
      <c r="BM130" s="225" t="s">
        <v>831</v>
      </c>
    </row>
    <row r="131" s="13" customFormat="1">
      <c r="A131" s="13"/>
      <c r="B131" s="234"/>
      <c r="C131" s="235"/>
      <c r="D131" s="232" t="s">
        <v>183</v>
      </c>
      <c r="E131" s="235"/>
      <c r="F131" s="237" t="s">
        <v>832</v>
      </c>
      <c r="G131" s="235"/>
      <c r="H131" s="238">
        <v>794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183</v>
      </c>
      <c r="AU131" s="244" t="s">
        <v>86</v>
      </c>
      <c r="AV131" s="13" t="s">
        <v>86</v>
      </c>
      <c r="AW131" s="13" t="s">
        <v>4</v>
      </c>
      <c r="AX131" s="13" t="s">
        <v>84</v>
      </c>
      <c r="AY131" s="244" t="s">
        <v>140</v>
      </c>
    </row>
    <row r="132" s="2" customFormat="1" ht="24.15" customHeight="1">
      <c r="A132" s="40"/>
      <c r="B132" s="41"/>
      <c r="C132" s="214" t="s">
        <v>222</v>
      </c>
      <c r="D132" s="214" t="s">
        <v>143</v>
      </c>
      <c r="E132" s="215" t="s">
        <v>355</v>
      </c>
      <c r="F132" s="216" t="s">
        <v>356</v>
      </c>
      <c r="G132" s="217" t="s">
        <v>357</v>
      </c>
      <c r="H132" s="218">
        <v>1387.5</v>
      </c>
      <c r="I132" s="219"/>
      <c r="J132" s="220">
        <f>ROUND(I132*H132,2)</f>
        <v>0</v>
      </c>
      <c r="K132" s="216" t="s">
        <v>147</v>
      </c>
      <c r="L132" s="46"/>
      <c r="M132" s="221" t="s">
        <v>19</v>
      </c>
      <c r="N132" s="222" t="s">
        <v>47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171</v>
      </c>
      <c r="AT132" s="225" t="s">
        <v>143</v>
      </c>
      <c r="AU132" s="225" t="s">
        <v>86</v>
      </c>
      <c r="AY132" s="19" t="s">
        <v>140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84</v>
      </c>
      <c r="BK132" s="226">
        <f>ROUND(I132*H132,2)</f>
        <v>0</v>
      </c>
      <c r="BL132" s="19" t="s">
        <v>171</v>
      </c>
      <c r="BM132" s="225" t="s">
        <v>833</v>
      </c>
    </row>
    <row r="133" s="2" customFormat="1">
      <c r="A133" s="40"/>
      <c r="B133" s="41"/>
      <c r="C133" s="42"/>
      <c r="D133" s="227" t="s">
        <v>150</v>
      </c>
      <c r="E133" s="42"/>
      <c r="F133" s="228" t="s">
        <v>359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150</v>
      </c>
      <c r="AU133" s="19" t="s">
        <v>86</v>
      </c>
    </row>
    <row r="134" s="2" customFormat="1" ht="24.15" customHeight="1">
      <c r="A134" s="40"/>
      <c r="B134" s="41"/>
      <c r="C134" s="214" t="s">
        <v>228</v>
      </c>
      <c r="D134" s="214" t="s">
        <v>143</v>
      </c>
      <c r="E134" s="215" t="s">
        <v>360</v>
      </c>
      <c r="F134" s="216" t="s">
        <v>361</v>
      </c>
      <c r="G134" s="217" t="s">
        <v>357</v>
      </c>
      <c r="H134" s="218">
        <v>320</v>
      </c>
      <c r="I134" s="219"/>
      <c r="J134" s="220">
        <f>ROUND(I134*H134,2)</f>
        <v>0</v>
      </c>
      <c r="K134" s="216" t="s">
        <v>147</v>
      </c>
      <c r="L134" s="46"/>
      <c r="M134" s="221" t="s">
        <v>19</v>
      </c>
      <c r="N134" s="222" t="s">
        <v>47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171</v>
      </c>
      <c r="AT134" s="225" t="s">
        <v>143</v>
      </c>
      <c r="AU134" s="225" t="s">
        <v>86</v>
      </c>
      <c r="AY134" s="19" t="s">
        <v>140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84</v>
      </c>
      <c r="BK134" s="226">
        <f>ROUND(I134*H134,2)</f>
        <v>0</v>
      </c>
      <c r="BL134" s="19" t="s">
        <v>171</v>
      </c>
      <c r="BM134" s="225" t="s">
        <v>834</v>
      </c>
    </row>
    <row r="135" s="2" customFormat="1">
      <c r="A135" s="40"/>
      <c r="B135" s="41"/>
      <c r="C135" s="42"/>
      <c r="D135" s="227" t="s">
        <v>150</v>
      </c>
      <c r="E135" s="42"/>
      <c r="F135" s="228" t="s">
        <v>363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150</v>
      </c>
      <c r="AU135" s="19" t="s">
        <v>86</v>
      </c>
    </row>
    <row r="136" s="2" customFormat="1" ht="16.5" customHeight="1">
      <c r="A136" s="40"/>
      <c r="B136" s="41"/>
      <c r="C136" s="269" t="s">
        <v>236</v>
      </c>
      <c r="D136" s="269" t="s">
        <v>342</v>
      </c>
      <c r="E136" s="270" t="s">
        <v>364</v>
      </c>
      <c r="F136" s="271" t="s">
        <v>365</v>
      </c>
      <c r="G136" s="272" t="s">
        <v>357</v>
      </c>
      <c r="H136" s="273">
        <v>352</v>
      </c>
      <c r="I136" s="274"/>
      <c r="J136" s="275">
        <f>ROUND(I136*H136,2)</f>
        <v>0</v>
      </c>
      <c r="K136" s="271" t="s">
        <v>147</v>
      </c>
      <c r="L136" s="276"/>
      <c r="M136" s="277" t="s">
        <v>19</v>
      </c>
      <c r="N136" s="278" t="s">
        <v>47</v>
      </c>
      <c r="O136" s="86"/>
      <c r="P136" s="223">
        <f>O136*H136</f>
        <v>0</v>
      </c>
      <c r="Q136" s="223">
        <v>0.00040000000000000002</v>
      </c>
      <c r="R136" s="223">
        <f>Q136*H136</f>
        <v>0.14080000000000001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216</v>
      </c>
      <c r="AT136" s="225" t="s">
        <v>342</v>
      </c>
      <c r="AU136" s="225" t="s">
        <v>86</v>
      </c>
      <c r="AY136" s="19" t="s">
        <v>140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84</v>
      </c>
      <c r="BK136" s="226">
        <f>ROUND(I136*H136,2)</f>
        <v>0</v>
      </c>
      <c r="BL136" s="19" t="s">
        <v>171</v>
      </c>
      <c r="BM136" s="225" t="s">
        <v>835</v>
      </c>
    </row>
    <row r="137" s="13" customFormat="1">
      <c r="A137" s="13"/>
      <c r="B137" s="234"/>
      <c r="C137" s="235"/>
      <c r="D137" s="232" t="s">
        <v>183</v>
      </c>
      <c r="E137" s="235"/>
      <c r="F137" s="237" t="s">
        <v>836</v>
      </c>
      <c r="G137" s="235"/>
      <c r="H137" s="238">
        <v>352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183</v>
      </c>
      <c r="AU137" s="244" t="s">
        <v>86</v>
      </c>
      <c r="AV137" s="13" t="s">
        <v>86</v>
      </c>
      <c r="AW137" s="13" t="s">
        <v>4</v>
      </c>
      <c r="AX137" s="13" t="s">
        <v>84</v>
      </c>
      <c r="AY137" s="244" t="s">
        <v>140</v>
      </c>
    </row>
    <row r="138" s="2" customFormat="1" ht="49.05" customHeight="1">
      <c r="A138" s="40"/>
      <c r="B138" s="41"/>
      <c r="C138" s="214" t="s">
        <v>242</v>
      </c>
      <c r="D138" s="214" t="s">
        <v>143</v>
      </c>
      <c r="E138" s="215" t="s">
        <v>368</v>
      </c>
      <c r="F138" s="216" t="s">
        <v>369</v>
      </c>
      <c r="G138" s="217" t="s">
        <v>357</v>
      </c>
      <c r="H138" s="218">
        <v>317.25</v>
      </c>
      <c r="I138" s="219"/>
      <c r="J138" s="220">
        <f>ROUND(I138*H138,2)</f>
        <v>0</v>
      </c>
      <c r="K138" s="216" t="s">
        <v>147</v>
      </c>
      <c r="L138" s="46"/>
      <c r="M138" s="221" t="s">
        <v>19</v>
      </c>
      <c r="N138" s="222" t="s">
        <v>47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171</v>
      </c>
      <c r="AT138" s="225" t="s">
        <v>143</v>
      </c>
      <c r="AU138" s="225" t="s">
        <v>86</v>
      </c>
      <c r="AY138" s="19" t="s">
        <v>140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84</v>
      </c>
      <c r="BK138" s="226">
        <f>ROUND(I138*H138,2)</f>
        <v>0</v>
      </c>
      <c r="BL138" s="19" t="s">
        <v>171</v>
      </c>
      <c r="BM138" s="225" t="s">
        <v>837</v>
      </c>
    </row>
    <row r="139" s="2" customFormat="1">
      <c r="A139" s="40"/>
      <c r="B139" s="41"/>
      <c r="C139" s="42"/>
      <c r="D139" s="227" t="s">
        <v>150</v>
      </c>
      <c r="E139" s="42"/>
      <c r="F139" s="228" t="s">
        <v>371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86</v>
      </c>
    </row>
    <row r="140" s="2" customFormat="1" ht="55.5" customHeight="1">
      <c r="A140" s="40"/>
      <c r="B140" s="41"/>
      <c r="C140" s="214" t="s">
        <v>248</v>
      </c>
      <c r="D140" s="214" t="s">
        <v>143</v>
      </c>
      <c r="E140" s="215" t="s">
        <v>372</v>
      </c>
      <c r="F140" s="216" t="s">
        <v>373</v>
      </c>
      <c r="G140" s="217" t="s">
        <v>357</v>
      </c>
      <c r="H140" s="218">
        <v>317.25</v>
      </c>
      <c r="I140" s="219"/>
      <c r="J140" s="220">
        <f>ROUND(I140*H140,2)</f>
        <v>0</v>
      </c>
      <c r="K140" s="216" t="s">
        <v>147</v>
      </c>
      <c r="L140" s="46"/>
      <c r="M140" s="221" t="s">
        <v>19</v>
      </c>
      <c r="N140" s="222" t="s">
        <v>47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171</v>
      </c>
      <c r="AT140" s="225" t="s">
        <v>143</v>
      </c>
      <c r="AU140" s="225" t="s">
        <v>86</v>
      </c>
      <c r="AY140" s="19" t="s">
        <v>140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84</v>
      </c>
      <c r="BK140" s="226">
        <f>ROUND(I140*H140,2)</f>
        <v>0</v>
      </c>
      <c r="BL140" s="19" t="s">
        <v>171</v>
      </c>
      <c r="BM140" s="225" t="s">
        <v>838</v>
      </c>
    </row>
    <row r="141" s="2" customFormat="1">
      <c r="A141" s="40"/>
      <c r="B141" s="41"/>
      <c r="C141" s="42"/>
      <c r="D141" s="227" t="s">
        <v>150</v>
      </c>
      <c r="E141" s="42"/>
      <c r="F141" s="228" t="s">
        <v>375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150</v>
      </c>
      <c r="AU141" s="19" t="s">
        <v>86</v>
      </c>
    </row>
    <row r="142" s="2" customFormat="1" ht="37.8" customHeight="1">
      <c r="A142" s="40"/>
      <c r="B142" s="41"/>
      <c r="C142" s="214" t="s">
        <v>256</v>
      </c>
      <c r="D142" s="214" t="s">
        <v>143</v>
      </c>
      <c r="E142" s="215" t="s">
        <v>376</v>
      </c>
      <c r="F142" s="216" t="s">
        <v>377</v>
      </c>
      <c r="G142" s="217" t="s">
        <v>357</v>
      </c>
      <c r="H142" s="218">
        <v>317.25</v>
      </c>
      <c r="I142" s="219"/>
      <c r="J142" s="220">
        <f>ROUND(I142*H142,2)</f>
        <v>0</v>
      </c>
      <c r="K142" s="216" t="s">
        <v>147</v>
      </c>
      <c r="L142" s="46"/>
      <c r="M142" s="221" t="s">
        <v>19</v>
      </c>
      <c r="N142" s="222" t="s">
        <v>47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171</v>
      </c>
      <c r="AT142" s="225" t="s">
        <v>143</v>
      </c>
      <c r="AU142" s="225" t="s">
        <v>86</v>
      </c>
      <c r="AY142" s="19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84</v>
      </c>
      <c r="BK142" s="226">
        <f>ROUND(I142*H142,2)</f>
        <v>0</v>
      </c>
      <c r="BL142" s="19" t="s">
        <v>171</v>
      </c>
      <c r="BM142" s="225" t="s">
        <v>839</v>
      </c>
    </row>
    <row r="143" s="2" customFormat="1">
      <c r="A143" s="40"/>
      <c r="B143" s="41"/>
      <c r="C143" s="42"/>
      <c r="D143" s="227" t="s">
        <v>150</v>
      </c>
      <c r="E143" s="42"/>
      <c r="F143" s="228" t="s">
        <v>379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150</v>
      </c>
      <c r="AU143" s="19" t="s">
        <v>86</v>
      </c>
    </row>
    <row r="144" s="2" customFormat="1" ht="16.5" customHeight="1">
      <c r="A144" s="40"/>
      <c r="B144" s="41"/>
      <c r="C144" s="269" t="s">
        <v>8</v>
      </c>
      <c r="D144" s="269" t="s">
        <v>342</v>
      </c>
      <c r="E144" s="270" t="s">
        <v>380</v>
      </c>
      <c r="F144" s="271" t="s">
        <v>381</v>
      </c>
      <c r="G144" s="272" t="s">
        <v>382</v>
      </c>
      <c r="H144" s="273">
        <v>6.3449999999999998</v>
      </c>
      <c r="I144" s="274"/>
      <c r="J144" s="275">
        <f>ROUND(I144*H144,2)</f>
        <v>0</v>
      </c>
      <c r="K144" s="271" t="s">
        <v>147</v>
      </c>
      <c r="L144" s="276"/>
      <c r="M144" s="277" t="s">
        <v>19</v>
      </c>
      <c r="N144" s="278" t="s">
        <v>47</v>
      </c>
      <c r="O144" s="86"/>
      <c r="P144" s="223">
        <f>O144*H144</f>
        <v>0</v>
      </c>
      <c r="Q144" s="223">
        <v>0.001</v>
      </c>
      <c r="R144" s="223">
        <f>Q144*H144</f>
        <v>0.0063449999999999999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216</v>
      </c>
      <c r="AT144" s="225" t="s">
        <v>342</v>
      </c>
      <c r="AU144" s="225" t="s">
        <v>86</v>
      </c>
      <c r="AY144" s="19" t="s">
        <v>140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84</v>
      </c>
      <c r="BK144" s="226">
        <f>ROUND(I144*H144,2)</f>
        <v>0</v>
      </c>
      <c r="BL144" s="19" t="s">
        <v>171</v>
      </c>
      <c r="BM144" s="225" t="s">
        <v>840</v>
      </c>
    </row>
    <row r="145" s="13" customFormat="1">
      <c r="A145" s="13"/>
      <c r="B145" s="234"/>
      <c r="C145" s="235"/>
      <c r="D145" s="232" t="s">
        <v>183</v>
      </c>
      <c r="E145" s="235"/>
      <c r="F145" s="237" t="s">
        <v>841</v>
      </c>
      <c r="G145" s="235"/>
      <c r="H145" s="238">
        <v>6.3449999999999998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183</v>
      </c>
      <c r="AU145" s="244" t="s">
        <v>86</v>
      </c>
      <c r="AV145" s="13" t="s">
        <v>86</v>
      </c>
      <c r="AW145" s="13" t="s">
        <v>4</v>
      </c>
      <c r="AX145" s="13" t="s">
        <v>84</v>
      </c>
      <c r="AY145" s="244" t="s">
        <v>140</v>
      </c>
    </row>
    <row r="146" s="2" customFormat="1" ht="24.15" customHeight="1">
      <c r="A146" s="40"/>
      <c r="B146" s="41"/>
      <c r="C146" s="214" t="s">
        <v>273</v>
      </c>
      <c r="D146" s="214" t="s">
        <v>143</v>
      </c>
      <c r="E146" s="215" t="s">
        <v>842</v>
      </c>
      <c r="F146" s="216" t="s">
        <v>843</v>
      </c>
      <c r="G146" s="217" t="s">
        <v>318</v>
      </c>
      <c r="H146" s="218">
        <v>16.5</v>
      </c>
      <c r="I146" s="219"/>
      <c r="J146" s="220">
        <f>ROUND(I146*H146,2)</f>
        <v>0</v>
      </c>
      <c r="K146" s="216" t="s">
        <v>19</v>
      </c>
      <c r="L146" s="46"/>
      <c r="M146" s="221" t="s">
        <v>19</v>
      </c>
      <c r="N146" s="222" t="s">
        <v>47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171</v>
      </c>
      <c r="AT146" s="225" t="s">
        <v>143</v>
      </c>
      <c r="AU146" s="225" t="s">
        <v>86</v>
      </c>
      <c r="AY146" s="19" t="s">
        <v>140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84</v>
      </c>
      <c r="BK146" s="226">
        <f>ROUND(I146*H146,2)</f>
        <v>0</v>
      </c>
      <c r="BL146" s="19" t="s">
        <v>171</v>
      </c>
      <c r="BM146" s="225" t="s">
        <v>844</v>
      </c>
    </row>
    <row r="147" s="13" customFormat="1">
      <c r="A147" s="13"/>
      <c r="B147" s="234"/>
      <c r="C147" s="235"/>
      <c r="D147" s="232" t="s">
        <v>183</v>
      </c>
      <c r="E147" s="236" t="s">
        <v>19</v>
      </c>
      <c r="F147" s="237" t="s">
        <v>845</v>
      </c>
      <c r="G147" s="235"/>
      <c r="H147" s="238">
        <v>16.5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183</v>
      </c>
      <c r="AU147" s="244" t="s">
        <v>86</v>
      </c>
      <c r="AV147" s="13" t="s">
        <v>86</v>
      </c>
      <c r="AW147" s="13" t="s">
        <v>37</v>
      </c>
      <c r="AX147" s="13" t="s">
        <v>84</v>
      </c>
      <c r="AY147" s="244" t="s">
        <v>140</v>
      </c>
    </row>
    <row r="148" s="2" customFormat="1" ht="16.5" customHeight="1">
      <c r="A148" s="40"/>
      <c r="B148" s="41"/>
      <c r="C148" s="214" t="s">
        <v>288</v>
      </c>
      <c r="D148" s="214" t="s">
        <v>143</v>
      </c>
      <c r="E148" s="215" t="s">
        <v>846</v>
      </c>
      <c r="F148" s="216" t="s">
        <v>847</v>
      </c>
      <c r="G148" s="217" t="s">
        <v>318</v>
      </c>
      <c r="H148" s="218">
        <v>16.5</v>
      </c>
      <c r="I148" s="219"/>
      <c r="J148" s="220">
        <f>ROUND(I148*H148,2)</f>
        <v>0</v>
      </c>
      <c r="K148" s="216" t="s">
        <v>19</v>
      </c>
      <c r="L148" s="46"/>
      <c r="M148" s="221" t="s">
        <v>19</v>
      </c>
      <c r="N148" s="222" t="s">
        <v>47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171</v>
      </c>
      <c r="AT148" s="225" t="s">
        <v>143</v>
      </c>
      <c r="AU148" s="225" t="s">
        <v>86</v>
      </c>
      <c r="AY148" s="19" t="s">
        <v>140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84</v>
      </c>
      <c r="BK148" s="226">
        <f>ROUND(I148*H148,2)</f>
        <v>0</v>
      </c>
      <c r="BL148" s="19" t="s">
        <v>171</v>
      </c>
      <c r="BM148" s="225" t="s">
        <v>848</v>
      </c>
    </row>
    <row r="149" s="12" customFormat="1" ht="22.8" customHeight="1">
      <c r="A149" s="12"/>
      <c r="B149" s="198"/>
      <c r="C149" s="199"/>
      <c r="D149" s="200" t="s">
        <v>75</v>
      </c>
      <c r="E149" s="212" t="s">
        <v>86</v>
      </c>
      <c r="F149" s="212" t="s">
        <v>385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SUM(P150:P170)</f>
        <v>0</v>
      </c>
      <c r="Q149" s="206"/>
      <c r="R149" s="207">
        <f>SUM(R150:R170)</f>
        <v>21.659780210000001</v>
      </c>
      <c r="S149" s="206"/>
      <c r="T149" s="208">
        <f>SUM(T150:T170)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84</v>
      </c>
      <c r="AT149" s="210" t="s">
        <v>75</v>
      </c>
      <c r="AU149" s="210" t="s">
        <v>84</v>
      </c>
      <c r="AY149" s="209" t="s">
        <v>140</v>
      </c>
      <c r="BK149" s="211">
        <f>SUM(BK150:BK170)</f>
        <v>0</v>
      </c>
    </row>
    <row r="150" s="2" customFormat="1" ht="16.5" customHeight="1">
      <c r="A150" s="40"/>
      <c r="B150" s="41"/>
      <c r="C150" s="214" t="s">
        <v>165</v>
      </c>
      <c r="D150" s="214" t="s">
        <v>143</v>
      </c>
      <c r="E150" s="215" t="s">
        <v>849</v>
      </c>
      <c r="F150" s="216" t="s">
        <v>850</v>
      </c>
      <c r="G150" s="217" t="s">
        <v>318</v>
      </c>
      <c r="H150" s="218">
        <v>1.53</v>
      </c>
      <c r="I150" s="219"/>
      <c r="J150" s="220">
        <f>ROUND(I150*H150,2)</f>
        <v>0</v>
      </c>
      <c r="K150" s="216" t="s">
        <v>147</v>
      </c>
      <c r="L150" s="46"/>
      <c r="M150" s="221" t="s">
        <v>19</v>
      </c>
      <c r="N150" s="222" t="s">
        <v>47</v>
      </c>
      <c r="O150" s="86"/>
      <c r="P150" s="223">
        <f>O150*H150</f>
        <v>0</v>
      </c>
      <c r="Q150" s="223">
        <v>1.6299999999999999</v>
      </c>
      <c r="R150" s="223">
        <f>Q150*H150</f>
        <v>2.4939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171</v>
      </c>
      <c r="AT150" s="225" t="s">
        <v>143</v>
      </c>
      <c r="AU150" s="225" t="s">
        <v>86</v>
      </c>
      <c r="AY150" s="19" t="s">
        <v>140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84</v>
      </c>
      <c r="BK150" s="226">
        <f>ROUND(I150*H150,2)</f>
        <v>0</v>
      </c>
      <c r="BL150" s="19" t="s">
        <v>171</v>
      </c>
      <c r="BM150" s="225" t="s">
        <v>851</v>
      </c>
    </row>
    <row r="151" s="2" customFormat="1">
      <c r="A151" s="40"/>
      <c r="B151" s="41"/>
      <c r="C151" s="42"/>
      <c r="D151" s="227" t="s">
        <v>150</v>
      </c>
      <c r="E151" s="42"/>
      <c r="F151" s="228" t="s">
        <v>852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150</v>
      </c>
      <c r="AU151" s="19" t="s">
        <v>86</v>
      </c>
    </row>
    <row r="152" s="13" customFormat="1">
      <c r="A152" s="13"/>
      <c r="B152" s="234"/>
      <c r="C152" s="235"/>
      <c r="D152" s="232" t="s">
        <v>183</v>
      </c>
      <c r="E152" s="236" t="s">
        <v>19</v>
      </c>
      <c r="F152" s="237" t="s">
        <v>853</v>
      </c>
      <c r="G152" s="235"/>
      <c r="H152" s="238">
        <v>1.53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183</v>
      </c>
      <c r="AU152" s="244" t="s">
        <v>86</v>
      </c>
      <c r="AV152" s="13" t="s">
        <v>86</v>
      </c>
      <c r="AW152" s="13" t="s">
        <v>37</v>
      </c>
      <c r="AX152" s="13" t="s">
        <v>84</v>
      </c>
      <c r="AY152" s="244" t="s">
        <v>140</v>
      </c>
    </row>
    <row r="153" s="2" customFormat="1" ht="24.15" customHeight="1">
      <c r="A153" s="40"/>
      <c r="B153" s="41"/>
      <c r="C153" s="214" t="s">
        <v>177</v>
      </c>
      <c r="D153" s="214" t="s">
        <v>143</v>
      </c>
      <c r="E153" s="215" t="s">
        <v>854</v>
      </c>
      <c r="F153" s="216" t="s">
        <v>855</v>
      </c>
      <c r="G153" s="217" t="s">
        <v>397</v>
      </c>
      <c r="H153" s="218">
        <v>17</v>
      </c>
      <c r="I153" s="219"/>
      <c r="J153" s="220">
        <f>ROUND(I153*H153,2)</f>
        <v>0</v>
      </c>
      <c r="K153" s="216" t="s">
        <v>147</v>
      </c>
      <c r="L153" s="46"/>
      <c r="M153" s="221" t="s">
        <v>19</v>
      </c>
      <c r="N153" s="222" t="s">
        <v>47</v>
      </c>
      <c r="O153" s="86"/>
      <c r="P153" s="223">
        <f>O153*H153</f>
        <v>0</v>
      </c>
      <c r="Q153" s="223">
        <v>0.00048999999999999998</v>
      </c>
      <c r="R153" s="223">
        <f>Q153*H153</f>
        <v>0.0083300000000000006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171</v>
      </c>
      <c r="AT153" s="225" t="s">
        <v>143</v>
      </c>
      <c r="AU153" s="225" t="s">
        <v>86</v>
      </c>
      <c r="AY153" s="19" t="s">
        <v>140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84</v>
      </c>
      <c r="BK153" s="226">
        <f>ROUND(I153*H153,2)</f>
        <v>0</v>
      </c>
      <c r="BL153" s="19" t="s">
        <v>171</v>
      </c>
      <c r="BM153" s="225" t="s">
        <v>856</v>
      </c>
    </row>
    <row r="154" s="2" customFormat="1">
      <c r="A154" s="40"/>
      <c r="B154" s="41"/>
      <c r="C154" s="42"/>
      <c r="D154" s="227" t="s">
        <v>150</v>
      </c>
      <c r="E154" s="42"/>
      <c r="F154" s="228" t="s">
        <v>857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86</v>
      </c>
    </row>
    <row r="155" s="2" customFormat="1" ht="24.15" customHeight="1">
      <c r="A155" s="40"/>
      <c r="B155" s="41"/>
      <c r="C155" s="214" t="s">
        <v>190</v>
      </c>
      <c r="D155" s="214" t="s">
        <v>143</v>
      </c>
      <c r="E155" s="215" t="s">
        <v>589</v>
      </c>
      <c r="F155" s="216" t="s">
        <v>590</v>
      </c>
      <c r="G155" s="217" t="s">
        <v>318</v>
      </c>
      <c r="H155" s="218">
        <v>7.5830000000000002</v>
      </c>
      <c r="I155" s="219"/>
      <c r="J155" s="220">
        <f>ROUND(I155*H155,2)</f>
        <v>0</v>
      </c>
      <c r="K155" s="216" t="s">
        <v>147</v>
      </c>
      <c r="L155" s="46"/>
      <c r="M155" s="221" t="s">
        <v>19</v>
      </c>
      <c r="N155" s="222" t="s">
        <v>47</v>
      </c>
      <c r="O155" s="86"/>
      <c r="P155" s="223">
        <f>O155*H155</f>
        <v>0</v>
      </c>
      <c r="Q155" s="223">
        <v>2.5018699999999998</v>
      </c>
      <c r="R155" s="223">
        <f>Q155*H155</f>
        <v>18.971680209999999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171</v>
      </c>
      <c r="AT155" s="225" t="s">
        <v>143</v>
      </c>
      <c r="AU155" s="225" t="s">
        <v>86</v>
      </c>
      <c r="AY155" s="19" t="s">
        <v>140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84</v>
      </c>
      <c r="BK155" s="226">
        <f>ROUND(I155*H155,2)</f>
        <v>0</v>
      </c>
      <c r="BL155" s="19" t="s">
        <v>171</v>
      </c>
      <c r="BM155" s="225" t="s">
        <v>858</v>
      </c>
    </row>
    <row r="156" s="2" customFormat="1">
      <c r="A156" s="40"/>
      <c r="B156" s="41"/>
      <c r="C156" s="42"/>
      <c r="D156" s="227" t="s">
        <v>150</v>
      </c>
      <c r="E156" s="42"/>
      <c r="F156" s="228" t="s">
        <v>592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150</v>
      </c>
      <c r="AU156" s="19" t="s">
        <v>86</v>
      </c>
    </row>
    <row r="157" s="14" customFormat="1">
      <c r="A157" s="14"/>
      <c r="B157" s="245"/>
      <c r="C157" s="246"/>
      <c r="D157" s="232" t="s">
        <v>183</v>
      </c>
      <c r="E157" s="247" t="s">
        <v>19</v>
      </c>
      <c r="F157" s="248" t="s">
        <v>593</v>
      </c>
      <c r="G157" s="246"/>
      <c r="H157" s="247" t="s">
        <v>19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183</v>
      </c>
      <c r="AU157" s="254" t="s">
        <v>86</v>
      </c>
      <c r="AV157" s="14" t="s">
        <v>84</v>
      </c>
      <c r="AW157" s="14" t="s">
        <v>37</v>
      </c>
      <c r="AX157" s="14" t="s">
        <v>76</v>
      </c>
      <c r="AY157" s="254" t="s">
        <v>140</v>
      </c>
    </row>
    <row r="158" s="13" customFormat="1">
      <c r="A158" s="13"/>
      <c r="B158" s="234"/>
      <c r="C158" s="235"/>
      <c r="D158" s="232" t="s">
        <v>183</v>
      </c>
      <c r="E158" s="236" t="s">
        <v>19</v>
      </c>
      <c r="F158" s="237" t="s">
        <v>543</v>
      </c>
      <c r="G158" s="235"/>
      <c r="H158" s="238">
        <v>1.508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183</v>
      </c>
      <c r="AU158" s="244" t="s">
        <v>86</v>
      </c>
      <c r="AV158" s="13" t="s">
        <v>86</v>
      </c>
      <c r="AW158" s="13" t="s">
        <v>37</v>
      </c>
      <c r="AX158" s="13" t="s">
        <v>76</v>
      </c>
      <c r="AY158" s="244" t="s">
        <v>140</v>
      </c>
    </row>
    <row r="159" s="13" customFormat="1">
      <c r="A159" s="13"/>
      <c r="B159" s="234"/>
      <c r="C159" s="235"/>
      <c r="D159" s="232" t="s">
        <v>183</v>
      </c>
      <c r="E159" s="236" t="s">
        <v>19</v>
      </c>
      <c r="F159" s="237" t="s">
        <v>823</v>
      </c>
      <c r="G159" s="235"/>
      <c r="H159" s="238">
        <v>6.0750000000000002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183</v>
      </c>
      <c r="AU159" s="244" t="s">
        <v>86</v>
      </c>
      <c r="AV159" s="13" t="s">
        <v>86</v>
      </c>
      <c r="AW159" s="13" t="s">
        <v>37</v>
      </c>
      <c r="AX159" s="13" t="s">
        <v>76</v>
      </c>
      <c r="AY159" s="244" t="s">
        <v>140</v>
      </c>
    </row>
    <row r="160" s="15" customFormat="1">
      <c r="A160" s="15"/>
      <c r="B160" s="258"/>
      <c r="C160" s="259"/>
      <c r="D160" s="232" t="s">
        <v>183</v>
      </c>
      <c r="E160" s="260" t="s">
        <v>19</v>
      </c>
      <c r="F160" s="261" t="s">
        <v>324</v>
      </c>
      <c r="G160" s="259"/>
      <c r="H160" s="262">
        <v>7.5830000000000002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8" t="s">
        <v>183</v>
      </c>
      <c r="AU160" s="268" t="s">
        <v>86</v>
      </c>
      <c r="AV160" s="15" t="s">
        <v>171</v>
      </c>
      <c r="AW160" s="15" t="s">
        <v>37</v>
      </c>
      <c r="AX160" s="15" t="s">
        <v>84</v>
      </c>
      <c r="AY160" s="268" t="s">
        <v>140</v>
      </c>
    </row>
    <row r="161" s="2" customFormat="1" ht="16.5" customHeight="1">
      <c r="A161" s="40"/>
      <c r="B161" s="41"/>
      <c r="C161" s="214" t="s">
        <v>7</v>
      </c>
      <c r="D161" s="214" t="s">
        <v>143</v>
      </c>
      <c r="E161" s="215" t="s">
        <v>594</v>
      </c>
      <c r="F161" s="216" t="s">
        <v>595</v>
      </c>
      <c r="G161" s="217" t="s">
        <v>357</v>
      </c>
      <c r="H161" s="218">
        <v>27</v>
      </c>
      <c r="I161" s="219"/>
      <c r="J161" s="220">
        <f>ROUND(I161*H161,2)</f>
        <v>0</v>
      </c>
      <c r="K161" s="216" t="s">
        <v>147</v>
      </c>
      <c r="L161" s="46"/>
      <c r="M161" s="221" t="s">
        <v>19</v>
      </c>
      <c r="N161" s="222" t="s">
        <v>47</v>
      </c>
      <c r="O161" s="86"/>
      <c r="P161" s="223">
        <f>O161*H161</f>
        <v>0</v>
      </c>
      <c r="Q161" s="223">
        <v>0.00264</v>
      </c>
      <c r="R161" s="223">
        <f>Q161*H161</f>
        <v>0.071279999999999996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171</v>
      </c>
      <c r="AT161" s="225" t="s">
        <v>143</v>
      </c>
      <c r="AU161" s="225" t="s">
        <v>86</v>
      </c>
      <c r="AY161" s="19" t="s">
        <v>140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84</v>
      </c>
      <c r="BK161" s="226">
        <f>ROUND(I161*H161,2)</f>
        <v>0</v>
      </c>
      <c r="BL161" s="19" t="s">
        <v>171</v>
      </c>
      <c r="BM161" s="225" t="s">
        <v>859</v>
      </c>
    </row>
    <row r="162" s="2" customFormat="1">
      <c r="A162" s="40"/>
      <c r="B162" s="41"/>
      <c r="C162" s="42"/>
      <c r="D162" s="227" t="s">
        <v>150</v>
      </c>
      <c r="E162" s="42"/>
      <c r="F162" s="228" t="s">
        <v>597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150</v>
      </c>
      <c r="AU162" s="19" t="s">
        <v>86</v>
      </c>
    </row>
    <row r="163" s="13" customFormat="1">
      <c r="A163" s="13"/>
      <c r="B163" s="234"/>
      <c r="C163" s="235"/>
      <c r="D163" s="232" t="s">
        <v>183</v>
      </c>
      <c r="E163" s="236" t="s">
        <v>19</v>
      </c>
      <c r="F163" s="237" t="s">
        <v>860</v>
      </c>
      <c r="G163" s="235"/>
      <c r="H163" s="238">
        <v>27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183</v>
      </c>
      <c r="AU163" s="244" t="s">
        <v>86</v>
      </c>
      <c r="AV163" s="13" t="s">
        <v>86</v>
      </c>
      <c r="AW163" s="13" t="s">
        <v>37</v>
      </c>
      <c r="AX163" s="13" t="s">
        <v>84</v>
      </c>
      <c r="AY163" s="244" t="s">
        <v>140</v>
      </c>
    </row>
    <row r="164" s="2" customFormat="1" ht="16.5" customHeight="1">
      <c r="A164" s="40"/>
      <c r="B164" s="41"/>
      <c r="C164" s="214" t="s">
        <v>283</v>
      </c>
      <c r="D164" s="214" t="s">
        <v>143</v>
      </c>
      <c r="E164" s="215" t="s">
        <v>600</v>
      </c>
      <c r="F164" s="216" t="s">
        <v>601</v>
      </c>
      <c r="G164" s="217" t="s">
        <v>357</v>
      </c>
      <c r="H164" s="218">
        <v>27</v>
      </c>
      <c r="I164" s="219"/>
      <c r="J164" s="220">
        <f>ROUND(I164*H164,2)</f>
        <v>0</v>
      </c>
      <c r="K164" s="216" t="s">
        <v>147</v>
      </c>
      <c r="L164" s="46"/>
      <c r="M164" s="221" t="s">
        <v>19</v>
      </c>
      <c r="N164" s="222" t="s">
        <v>47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171</v>
      </c>
      <c r="AT164" s="225" t="s">
        <v>143</v>
      </c>
      <c r="AU164" s="225" t="s">
        <v>86</v>
      </c>
      <c r="AY164" s="19" t="s">
        <v>140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84</v>
      </c>
      <c r="BK164" s="226">
        <f>ROUND(I164*H164,2)</f>
        <v>0</v>
      </c>
      <c r="BL164" s="19" t="s">
        <v>171</v>
      </c>
      <c r="BM164" s="225" t="s">
        <v>861</v>
      </c>
    </row>
    <row r="165" s="2" customFormat="1">
      <c r="A165" s="40"/>
      <c r="B165" s="41"/>
      <c r="C165" s="42"/>
      <c r="D165" s="227" t="s">
        <v>150</v>
      </c>
      <c r="E165" s="42"/>
      <c r="F165" s="228" t="s">
        <v>603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150</v>
      </c>
      <c r="AU165" s="19" t="s">
        <v>86</v>
      </c>
    </row>
    <row r="166" s="2" customFormat="1" ht="16.5" customHeight="1">
      <c r="A166" s="40"/>
      <c r="B166" s="41"/>
      <c r="C166" s="214" t="s">
        <v>296</v>
      </c>
      <c r="D166" s="214" t="s">
        <v>143</v>
      </c>
      <c r="E166" s="215" t="s">
        <v>604</v>
      </c>
      <c r="F166" s="216" t="s">
        <v>605</v>
      </c>
      <c r="G166" s="217" t="s">
        <v>427</v>
      </c>
      <c r="H166" s="218">
        <v>2</v>
      </c>
      <c r="I166" s="219"/>
      <c r="J166" s="220">
        <f>ROUND(I166*H166,2)</f>
        <v>0</v>
      </c>
      <c r="K166" s="216" t="s">
        <v>19</v>
      </c>
      <c r="L166" s="46"/>
      <c r="M166" s="221" t="s">
        <v>19</v>
      </c>
      <c r="N166" s="222" t="s">
        <v>47</v>
      </c>
      <c r="O166" s="86"/>
      <c r="P166" s="223">
        <f>O166*H166</f>
        <v>0</v>
      </c>
      <c r="Q166" s="223">
        <v>0.01762</v>
      </c>
      <c r="R166" s="223">
        <f>Q166*H166</f>
        <v>0.03524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171</v>
      </c>
      <c r="AT166" s="225" t="s">
        <v>143</v>
      </c>
      <c r="AU166" s="225" t="s">
        <v>86</v>
      </c>
      <c r="AY166" s="19" t="s">
        <v>140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84</v>
      </c>
      <c r="BK166" s="226">
        <f>ROUND(I166*H166,2)</f>
        <v>0</v>
      </c>
      <c r="BL166" s="19" t="s">
        <v>171</v>
      </c>
      <c r="BM166" s="225" t="s">
        <v>862</v>
      </c>
    </row>
    <row r="167" s="14" customFormat="1">
      <c r="A167" s="14"/>
      <c r="B167" s="245"/>
      <c r="C167" s="246"/>
      <c r="D167" s="232" t="s">
        <v>183</v>
      </c>
      <c r="E167" s="247" t="s">
        <v>19</v>
      </c>
      <c r="F167" s="248" t="s">
        <v>607</v>
      </c>
      <c r="G167" s="246"/>
      <c r="H167" s="247" t="s">
        <v>19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183</v>
      </c>
      <c r="AU167" s="254" t="s">
        <v>86</v>
      </c>
      <c r="AV167" s="14" t="s">
        <v>84</v>
      </c>
      <c r="AW167" s="14" t="s">
        <v>37</v>
      </c>
      <c r="AX167" s="14" t="s">
        <v>76</v>
      </c>
      <c r="AY167" s="254" t="s">
        <v>140</v>
      </c>
    </row>
    <row r="168" s="13" customFormat="1">
      <c r="A168" s="13"/>
      <c r="B168" s="234"/>
      <c r="C168" s="235"/>
      <c r="D168" s="232" t="s">
        <v>183</v>
      </c>
      <c r="E168" s="236" t="s">
        <v>19</v>
      </c>
      <c r="F168" s="237" t="s">
        <v>609</v>
      </c>
      <c r="G168" s="235"/>
      <c r="H168" s="238">
        <v>2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183</v>
      </c>
      <c r="AU168" s="244" t="s">
        <v>86</v>
      </c>
      <c r="AV168" s="13" t="s">
        <v>86</v>
      </c>
      <c r="AW168" s="13" t="s">
        <v>37</v>
      </c>
      <c r="AX168" s="13" t="s">
        <v>84</v>
      </c>
      <c r="AY168" s="244" t="s">
        <v>140</v>
      </c>
    </row>
    <row r="169" s="2" customFormat="1" ht="24.15" customHeight="1">
      <c r="A169" s="40"/>
      <c r="B169" s="41"/>
      <c r="C169" s="269" t="s">
        <v>424</v>
      </c>
      <c r="D169" s="269" t="s">
        <v>342</v>
      </c>
      <c r="E169" s="270" t="s">
        <v>614</v>
      </c>
      <c r="F169" s="271" t="s">
        <v>615</v>
      </c>
      <c r="G169" s="272" t="s">
        <v>397</v>
      </c>
      <c r="H169" s="273">
        <v>3</v>
      </c>
      <c r="I169" s="274"/>
      <c r="J169" s="275">
        <f>ROUND(I169*H169,2)</f>
        <v>0</v>
      </c>
      <c r="K169" s="271" t="s">
        <v>147</v>
      </c>
      <c r="L169" s="276"/>
      <c r="M169" s="277" t="s">
        <v>19</v>
      </c>
      <c r="N169" s="278" t="s">
        <v>47</v>
      </c>
      <c r="O169" s="86"/>
      <c r="P169" s="223">
        <f>O169*H169</f>
        <v>0</v>
      </c>
      <c r="Q169" s="223">
        <v>0.026450000000000001</v>
      </c>
      <c r="R169" s="223">
        <f>Q169*H169</f>
        <v>0.079350000000000004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216</v>
      </c>
      <c r="AT169" s="225" t="s">
        <v>342</v>
      </c>
      <c r="AU169" s="225" t="s">
        <v>86</v>
      </c>
      <c r="AY169" s="19" t="s">
        <v>140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84</v>
      </c>
      <c r="BK169" s="226">
        <f>ROUND(I169*H169,2)</f>
        <v>0</v>
      </c>
      <c r="BL169" s="19" t="s">
        <v>171</v>
      </c>
      <c r="BM169" s="225" t="s">
        <v>863</v>
      </c>
    </row>
    <row r="170" s="13" customFormat="1">
      <c r="A170" s="13"/>
      <c r="B170" s="234"/>
      <c r="C170" s="235"/>
      <c r="D170" s="232" t="s">
        <v>183</v>
      </c>
      <c r="E170" s="236" t="s">
        <v>19</v>
      </c>
      <c r="F170" s="237" t="s">
        <v>617</v>
      </c>
      <c r="G170" s="235"/>
      <c r="H170" s="238">
        <v>3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183</v>
      </c>
      <c r="AU170" s="244" t="s">
        <v>86</v>
      </c>
      <c r="AV170" s="13" t="s">
        <v>86</v>
      </c>
      <c r="AW170" s="13" t="s">
        <v>37</v>
      </c>
      <c r="AX170" s="13" t="s">
        <v>84</v>
      </c>
      <c r="AY170" s="244" t="s">
        <v>140</v>
      </c>
    </row>
    <row r="171" s="12" customFormat="1" ht="22.8" customHeight="1">
      <c r="A171" s="12"/>
      <c r="B171" s="198"/>
      <c r="C171" s="199"/>
      <c r="D171" s="200" t="s">
        <v>75</v>
      </c>
      <c r="E171" s="212" t="s">
        <v>159</v>
      </c>
      <c r="F171" s="212" t="s">
        <v>618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SUM(P172:P183)</f>
        <v>0</v>
      </c>
      <c r="Q171" s="206"/>
      <c r="R171" s="207">
        <f>SUM(R172:R183)</f>
        <v>84.553899999999999</v>
      </c>
      <c r="S171" s="206"/>
      <c r="T171" s="208">
        <f>SUM(T172:T183)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84</v>
      </c>
      <c r="AT171" s="210" t="s">
        <v>75</v>
      </c>
      <c r="AU171" s="210" t="s">
        <v>84</v>
      </c>
      <c r="AY171" s="209" t="s">
        <v>140</v>
      </c>
      <c r="BK171" s="211">
        <f>SUM(BK172:BK183)</f>
        <v>0</v>
      </c>
    </row>
    <row r="172" s="2" customFormat="1" ht="33" customHeight="1">
      <c r="A172" s="40"/>
      <c r="B172" s="41"/>
      <c r="C172" s="214" t="s">
        <v>436</v>
      </c>
      <c r="D172" s="214" t="s">
        <v>143</v>
      </c>
      <c r="E172" s="215" t="s">
        <v>864</v>
      </c>
      <c r="F172" s="216" t="s">
        <v>865</v>
      </c>
      <c r="G172" s="217" t="s">
        <v>357</v>
      </c>
      <c r="H172" s="218">
        <v>44</v>
      </c>
      <c r="I172" s="219"/>
      <c r="J172" s="220">
        <f>ROUND(I172*H172,2)</f>
        <v>0</v>
      </c>
      <c r="K172" s="216" t="s">
        <v>147</v>
      </c>
      <c r="L172" s="46"/>
      <c r="M172" s="221" t="s">
        <v>19</v>
      </c>
      <c r="N172" s="222" t="s">
        <v>47</v>
      </c>
      <c r="O172" s="86"/>
      <c r="P172" s="223">
        <f>O172*H172</f>
        <v>0</v>
      </c>
      <c r="Q172" s="223">
        <v>0.40375</v>
      </c>
      <c r="R172" s="223">
        <f>Q172*H172</f>
        <v>17.765000000000001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171</v>
      </c>
      <c r="AT172" s="225" t="s">
        <v>143</v>
      </c>
      <c r="AU172" s="225" t="s">
        <v>86</v>
      </c>
      <c r="AY172" s="19" t="s">
        <v>140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84</v>
      </c>
      <c r="BK172" s="226">
        <f>ROUND(I172*H172,2)</f>
        <v>0</v>
      </c>
      <c r="BL172" s="19" t="s">
        <v>171</v>
      </c>
      <c r="BM172" s="225" t="s">
        <v>866</v>
      </c>
    </row>
    <row r="173" s="2" customFormat="1">
      <c r="A173" s="40"/>
      <c r="B173" s="41"/>
      <c r="C173" s="42"/>
      <c r="D173" s="227" t="s">
        <v>150</v>
      </c>
      <c r="E173" s="42"/>
      <c r="F173" s="228" t="s">
        <v>867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150</v>
      </c>
      <c r="AU173" s="19" t="s">
        <v>86</v>
      </c>
    </row>
    <row r="174" s="13" customFormat="1">
      <c r="A174" s="13"/>
      <c r="B174" s="234"/>
      <c r="C174" s="235"/>
      <c r="D174" s="232" t="s">
        <v>183</v>
      </c>
      <c r="E174" s="236" t="s">
        <v>19</v>
      </c>
      <c r="F174" s="237" t="s">
        <v>868</v>
      </c>
      <c r="G174" s="235"/>
      <c r="H174" s="238">
        <v>44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183</v>
      </c>
      <c r="AU174" s="244" t="s">
        <v>86</v>
      </c>
      <c r="AV174" s="13" t="s">
        <v>86</v>
      </c>
      <c r="AW174" s="13" t="s">
        <v>37</v>
      </c>
      <c r="AX174" s="13" t="s">
        <v>84</v>
      </c>
      <c r="AY174" s="244" t="s">
        <v>140</v>
      </c>
    </row>
    <row r="175" s="2" customFormat="1" ht="24.15" customHeight="1">
      <c r="A175" s="40"/>
      <c r="B175" s="41"/>
      <c r="C175" s="214" t="s">
        <v>441</v>
      </c>
      <c r="D175" s="214" t="s">
        <v>143</v>
      </c>
      <c r="E175" s="215" t="s">
        <v>869</v>
      </c>
      <c r="F175" s="216" t="s">
        <v>870</v>
      </c>
      <c r="G175" s="217" t="s">
        <v>318</v>
      </c>
      <c r="H175" s="218">
        <v>13.199999999999999</v>
      </c>
      <c r="I175" s="219"/>
      <c r="J175" s="220">
        <f>ROUND(I175*H175,2)</f>
        <v>0</v>
      </c>
      <c r="K175" s="216" t="s">
        <v>147</v>
      </c>
      <c r="L175" s="46"/>
      <c r="M175" s="221" t="s">
        <v>19</v>
      </c>
      <c r="N175" s="222" t="s">
        <v>47</v>
      </c>
      <c r="O175" s="86"/>
      <c r="P175" s="223">
        <f>O175*H175</f>
        <v>0</v>
      </c>
      <c r="Q175" s="223">
        <v>2.0874999999999999</v>
      </c>
      <c r="R175" s="223">
        <f>Q175*H175</f>
        <v>27.554999999999996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171</v>
      </c>
      <c r="AT175" s="225" t="s">
        <v>143</v>
      </c>
      <c r="AU175" s="225" t="s">
        <v>86</v>
      </c>
      <c r="AY175" s="19" t="s">
        <v>140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84</v>
      </c>
      <c r="BK175" s="226">
        <f>ROUND(I175*H175,2)</f>
        <v>0</v>
      </c>
      <c r="BL175" s="19" t="s">
        <v>171</v>
      </c>
      <c r="BM175" s="225" t="s">
        <v>871</v>
      </c>
    </row>
    <row r="176" s="2" customFormat="1">
      <c r="A176" s="40"/>
      <c r="B176" s="41"/>
      <c r="C176" s="42"/>
      <c r="D176" s="227" t="s">
        <v>150</v>
      </c>
      <c r="E176" s="42"/>
      <c r="F176" s="228" t="s">
        <v>872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150</v>
      </c>
      <c r="AU176" s="19" t="s">
        <v>86</v>
      </c>
    </row>
    <row r="177" s="13" customFormat="1">
      <c r="A177" s="13"/>
      <c r="B177" s="234"/>
      <c r="C177" s="235"/>
      <c r="D177" s="232" t="s">
        <v>183</v>
      </c>
      <c r="E177" s="236" t="s">
        <v>19</v>
      </c>
      <c r="F177" s="237" t="s">
        <v>873</v>
      </c>
      <c r="G177" s="235"/>
      <c r="H177" s="238">
        <v>13.199999999999999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183</v>
      </c>
      <c r="AU177" s="244" t="s">
        <v>86</v>
      </c>
      <c r="AV177" s="13" t="s">
        <v>86</v>
      </c>
      <c r="AW177" s="13" t="s">
        <v>37</v>
      </c>
      <c r="AX177" s="13" t="s">
        <v>84</v>
      </c>
      <c r="AY177" s="244" t="s">
        <v>140</v>
      </c>
    </row>
    <row r="178" s="2" customFormat="1" ht="33" customHeight="1">
      <c r="A178" s="40"/>
      <c r="B178" s="41"/>
      <c r="C178" s="214" t="s">
        <v>447</v>
      </c>
      <c r="D178" s="214" t="s">
        <v>143</v>
      </c>
      <c r="E178" s="215" t="s">
        <v>874</v>
      </c>
      <c r="F178" s="216" t="s">
        <v>875</v>
      </c>
      <c r="G178" s="217" t="s">
        <v>397</v>
      </c>
      <c r="H178" s="218">
        <v>70</v>
      </c>
      <c r="I178" s="219"/>
      <c r="J178" s="220">
        <f>ROUND(I178*H178,2)</f>
        <v>0</v>
      </c>
      <c r="K178" s="216" t="s">
        <v>147</v>
      </c>
      <c r="L178" s="46"/>
      <c r="M178" s="221" t="s">
        <v>19</v>
      </c>
      <c r="N178" s="222" t="s">
        <v>47</v>
      </c>
      <c r="O178" s="86"/>
      <c r="P178" s="223">
        <f>O178*H178</f>
        <v>0</v>
      </c>
      <c r="Q178" s="223">
        <v>0.24127000000000001</v>
      </c>
      <c r="R178" s="223">
        <f>Q178*H178</f>
        <v>16.8889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171</v>
      </c>
      <c r="AT178" s="225" t="s">
        <v>143</v>
      </c>
      <c r="AU178" s="225" t="s">
        <v>86</v>
      </c>
      <c r="AY178" s="19" t="s">
        <v>140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84</v>
      </c>
      <c r="BK178" s="226">
        <f>ROUND(I178*H178,2)</f>
        <v>0</v>
      </c>
      <c r="BL178" s="19" t="s">
        <v>171</v>
      </c>
      <c r="BM178" s="225" t="s">
        <v>876</v>
      </c>
    </row>
    <row r="179" s="2" customFormat="1">
      <c r="A179" s="40"/>
      <c r="B179" s="41"/>
      <c r="C179" s="42"/>
      <c r="D179" s="227" t="s">
        <v>150</v>
      </c>
      <c r="E179" s="42"/>
      <c r="F179" s="228" t="s">
        <v>877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150</v>
      </c>
      <c r="AU179" s="19" t="s">
        <v>86</v>
      </c>
    </row>
    <row r="180" s="2" customFormat="1" ht="16.5" customHeight="1">
      <c r="A180" s="40"/>
      <c r="B180" s="41"/>
      <c r="C180" s="269" t="s">
        <v>452</v>
      </c>
      <c r="D180" s="269" t="s">
        <v>342</v>
      </c>
      <c r="E180" s="270" t="s">
        <v>636</v>
      </c>
      <c r="F180" s="271" t="s">
        <v>878</v>
      </c>
      <c r="G180" s="272" t="s">
        <v>427</v>
      </c>
      <c r="H180" s="273">
        <v>62.5</v>
      </c>
      <c r="I180" s="274"/>
      <c r="J180" s="275">
        <f>ROUND(I180*H180,2)</f>
        <v>0</v>
      </c>
      <c r="K180" s="271" t="s">
        <v>19</v>
      </c>
      <c r="L180" s="276"/>
      <c r="M180" s="277" t="s">
        <v>19</v>
      </c>
      <c r="N180" s="278" t="s">
        <v>47</v>
      </c>
      <c r="O180" s="86"/>
      <c r="P180" s="223">
        <f>O180*H180</f>
        <v>0</v>
      </c>
      <c r="Q180" s="223">
        <v>0.032500000000000001</v>
      </c>
      <c r="R180" s="223">
        <f>Q180*H180</f>
        <v>2.03125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216</v>
      </c>
      <c r="AT180" s="225" t="s">
        <v>342</v>
      </c>
      <c r="AU180" s="225" t="s">
        <v>86</v>
      </c>
      <c r="AY180" s="19" t="s">
        <v>140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84</v>
      </c>
      <c r="BK180" s="226">
        <f>ROUND(I180*H180,2)</f>
        <v>0</v>
      </c>
      <c r="BL180" s="19" t="s">
        <v>171</v>
      </c>
      <c r="BM180" s="225" t="s">
        <v>879</v>
      </c>
    </row>
    <row r="181" s="13" customFormat="1">
      <c r="A181" s="13"/>
      <c r="B181" s="234"/>
      <c r="C181" s="235"/>
      <c r="D181" s="232" t="s">
        <v>183</v>
      </c>
      <c r="E181" s="235"/>
      <c r="F181" s="237" t="s">
        <v>880</v>
      </c>
      <c r="G181" s="235"/>
      <c r="H181" s="238">
        <v>62.5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183</v>
      </c>
      <c r="AU181" s="244" t="s">
        <v>86</v>
      </c>
      <c r="AV181" s="13" t="s">
        <v>86</v>
      </c>
      <c r="AW181" s="13" t="s">
        <v>4</v>
      </c>
      <c r="AX181" s="13" t="s">
        <v>84</v>
      </c>
      <c r="AY181" s="244" t="s">
        <v>140</v>
      </c>
    </row>
    <row r="182" s="2" customFormat="1" ht="16.5" customHeight="1">
      <c r="A182" s="40"/>
      <c r="B182" s="41"/>
      <c r="C182" s="269" t="s">
        <v>457</v>
      </c>
      <c r="D182" s="269" t="s">
        <v>342</v>
      </c>
      <c r="E182" s="270" t="s">
        <v>639</v>
      </c>
      <c r="F182" s="271" t="s">
        <v>881</v>
      </c>
      <c r="G182" s="272" t="s">
        <v>427</v>
      </c>
      <c r="H182" s="273">
        <v>375</v>
      </c>
      <c r="I182" s="274"/>
      <c r="J182" s="275">
        <f>ROUND(I182*H182,2)</f>
        <v>0</v>
      </c>
      <c r="K182" s="271" t="s">
        <v>19</v>
      </c>
      <c r="L182" s="276"/>
      <c r="M182" s="277" t="s">
        <v>19</v>
      </c>
      <c r="N182" s="278" t="s">
        <v>47</v>
      </c>
      <c r="O182" s="86"/>
      <c r="P182" s="223">
        <f>O182*H182</f>
        <v>0</v>
      </c>
      <c r="Q182" s="223">
        <v>0.054170000000000003</v>
      </c>
      <c r="R182" s="223">
        <f>Q182*H182</f>
        <v>20.313750000000002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216</v>
      </c>
      <c r="AT182" s="225" t="s">
        <v>342</v>
      </c>
      <c r="AU182" s="225" t="s">
        <v>86</v>
      </c>
      <c r="AY182" s="19" t="s">
        <v>140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84</v>
      </c>
      <c r="BK182" s="226">
        <f>ROUND(I182*H182,2)</f>
        <v>0</v>
      </c>
      <c r="BL182" s="19" t="s">
        <v>171</v>
      </c>
      <c r="BM182" s="225" t="s">
        <v>882</v>
      </c>
    </row>
    <row r="183" s="13" customFormat="1">
      <c r="A183" s="13"/>
      <c r="B183" s="234"/>
      <c r="C183" s="235"/>
      <c r="D183" s="232" t="s">
        <v>183</v>
      </c>
      <c r="E183" s="235"/>
      <c r="F183" s="237" t="s">
        <v>883</v>
      </c>
      <c r="G183" s="235"/>
      <c r="H183" s="238">
        <v>375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183</v>
      </c>
      <c r="AU183" s="244" t="s">
        <v>86</v>
      </c>
      <c r="AV183" s="13" t="s">
        <v>86</v>
      </c>
      <c r="AW183" s="13" t="s">
        <v>4</v>
      </c>
      <c r="AX183" s="13" t="s">
        <v>84</v>
      </c>
      <c r="AY183" s="244" t="s">
        <v>140</v>
      </c>
    </row>
    <row r="184" s="12" customFormat="1" ht="22.8" customHeight="1">
      <c r="A184" s="12"/>
      <c r="B184" s="198"/>
      <c r="C184" s="199"/>
      <c r="D184" s="200" t="s">
        <v>75</v>
      </c>
      <c r="E184" s="212" t="s">
        <v>171</v>
      </c>
      <c r="F184" s="212" t="s">
        <v>642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SUM(P185:P190)</f>
        <v>0</v>
      </c>
      <c r="Q184" s="206"/>
      <c r="R184" s="207">
        <f>SUM(R185:R190)</f>
        <v>1199.87184</v>
      </c>
      <c r="S184" s="206"/>
      <c r="T184" s="208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84</v>
      </c>
      <c r="AT184" s="210" t="s">
        <v>75</v>
      </c>
      <c r="AU184" s="210" t="s">
        <v>84</v>
      </c>
      <c r="AY184" s="209" t="s">
        <v>140</v>
      </c>
      <c r="BK184" s="211">
        <f>SUM(BK185:BK190)</f>
        <v>0</v>
      </c>
    </row>
    <row r="185" s="2" customFormat="1" ht="24.15" customHeight="1">
      <c r="A185" s="40"/>
      <c r="B185" s="41"/>
      <c r="C185" s="214" t="s">
        <v>461</v>
      </c>
      <c r="D185" s="214" t="s">
        <v>143</v>
      </c>
      <c r="E185" s="215" t="s">
        <v>884</v>
      </c>
      <c r="F185" s="216" t="s">
        <v>885</v>
      </c>
      <c r="G185" s="217" t="s">
        <v>318</v>
      </c>
      <c r="H185" s="218">
        <v>2.3999999999999999</v>
      </c>
      <c r="I185" s="219"/>
      <c r="J185" s="220">
        <f>ROUND(I185*H185,2)</f>
        <v>0</v>
      </c>
      <c r="K185" s="216" t="s">
        <v>19</v>
      </c>
      <c r="L185" s="46"/>
      <c r="M185" s="221" t="s">
        <v>19</v>
      </c>
      <c r="N185" s="222" t="s">
        <v>47</v>
      </c>
      <c r="O185" s="86"/>
      <c r="P185" s="223">
        <f>O185*H185</f>
        <v>0</v>
      </c>
      <c r="Q185" s="223">
        <v>1.7034</v>
      </c>
      <c r="R185" s="223">
        <f>Q185*H185</f>
        <v>4.0881600000000002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171</v>
      </c>
      <c r="AT185" s="225" t="s">
        <v>143</v>
      </c>
      <c r="AU185" s="225" t="s">
        <v>86</v>
      </c>
      <c r="AY185" s="19" t="s">
        <v>140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84</v>
      </c>
      <c r="BK185" s="226">
        <f>ROUND(I185*H185,2)</f>
        <v>0</v>
      </c>
      <c r="BL185" s="19" t="s">
        <v>171</v>
      </c>
      <c r="BM185" s="225" t="s">
        <v>886</v>
      </c>
    </row>
    <row r="186" s="13" customFormat="1">
      <c r="A186" s="13"/>
      <c r="B186" s="234"/>
      <c r="C186" s="235"/>
      <c r="D186" s="232" t="s">
        <v>183</v>
      </c>
      <c r="E186" s="236" t="s">
        <v>19</v>
      </c>
      <c r="F186" s="237" t="s">
        <v>887</v>
      </c>
      <c r="G186" s="235"/>
      <c r="H186" s="238">
        <v>2.3999999999999999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183</v>
      </c>
      <c r="AU186" s="244" t="s">
        <v>86</v>
      </c>
      <c r="AV186" s="13" t="s">
        <v>86</v>
      </c>
      <c r="AW186" s="13" t="s">
        <v>37</v>
      </c>
      <c r="AX186" s="13" t="s">
        <v>84</v>
      </c>
      <c r="AY186" s="244" t="s">
        <v>140</v>
      </c>
    </row>
    <row r="187" s="2" customFormat="1" ht="37.8" customHeight="1">
      <c r="A187" s="40"/>
      <c r="B187" s="41"/>
      <c r="C187" s="214" t="s">
        <v>467</v>
      </c>
      <c r="D187" s="214" t="s">
        <v>143</v>
      </c>
      <c r="E187" s="215" t="s">
        <v>681</v>
      </c>
      <c r="F187" s="216" t="s">
        <v>682</v>
      </c>
      <c r="G187" s="217" t="s">
        <v>318</v>
      </c>
      <c r="H187" s="218">
        <v>598.85000000000002</v>
      </c>
      <c r="I187" s="219"/>
      <c r="J187" s="220">
        <f>ROUND(I187*H187,2)</f>
        <v>0</v>
      </c>
      <c r="K187" s="216" t="s">
        <v>147</v>
      </c>
      <c r="L187" s="46"/>
      <c r="M187" s="221" t="s">
        <v>19</v>
      </c>
      <c r="N187" s="222" t="s">
        <v>47</v>
      </c>
      <c r="O187" s="86"/>
      <c r="P187" s="223">
        <f>O187*H187</f>
        <v>0</v>
      </c>
      <c r="Q187" s="223">
        <v>1.9967999999999999</v>
      </c>
      <c r="R187" s="223">
        <f>Q187*H187</f>
        <v>1195.78368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171</v>
      </c>
      <c r="AT187" s="225" t="s">
        <v>143</v>
      </c>
      <c r="AU187" s="225" t="s">
        <v>86</v>
      </c>
      <c r="AY187" s="19" t="s">
        <v>140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84</v>
      </c>
      <c r="BK187" s="226">
        <f>ROUND(I187*H187,2)</f>
        <v>0</v>
      </c>
      <c r="BL187" s="19" t="s">
        <v>171</v>
      </c>
      <c r="BM187" s="225" t="s">
        <v>888</v>
      </c>
    </row>
    <row r="188" s="2" customFormat="1">
      <c r="A188" s="40"/>
      <c r="B188" s="41"/>
      <c r="C188" s="42"/>
      <c r="D188" s="227" t="s">
        <v>150</v>
      </c>
      <c r="E188" s="42"/>
      <c r="F188" s="228" t="s">
        <v>684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150</v>
      </c>
      <c r="AU188" s="19" t="s">
        <v>86</v>
      </c>
    </row>
    <row r="189" s="2" customFormat="1">
      <c r="A189" s="40"/>
      <c r="B189" s="41"/>
      <c r="C189" s="42"/>
      <c r="D189" s="232" t="s">
        <v>152</v>
      </c>
      <c r="E189" s="42"/>
      <c r="F189" s="233" t="s">
        <v>685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152</v>
      </c>
      <c r="AU189" s="19" t="s">
        <v>86</v>
      </c>
    </row>
    <row r="190" s="13" customFormat="1">
      <c r="A190" s="13"/>
      <c r="B190" s="234"/>
      <c r="C190" s="235"/>
      <c r="D190" s="232" t="s">
        <v>183</v>
      </c>
      <c r="E190" s="236" t="s">
        <v>19</v>
      </c>
      <c r="F190" s="237" t="s">
        <v>889</v>
      </c>
      <c r="G190" s="235"/>
      <c r="H190" s="238">
        <v>598.85000000000002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183</v>
      </c>
      <c r="AU190" s="244" t="s">
        <v>86</v>
      </c>
      <c r="AV190" s="13" t="s">
        <v>86</v>
      </c>
      <c r="AW190" s="13" t="s">
        <v>37</v>
      </c>
      <c r="AX190" s="13" t="s">
        <v>84</v>
      </c>
      <c r="AY190" s="244" t="s">
        <v>140</v>
      </c>
    </row>
    <row r="191" s="12" customFormat="1" ht="22.8" customHeight="1">
      <c r="A191" s="12"/>
      <c r="B191" s="198"/>
      <c r="C191" s="199"/>
      <c r="D191" s="200" t="s">
        <v>75</v>
      </c>
      <c r="E191" s="212" t="s">
        <v>139</v>
      </c>
      <c r="F191" s="212" t="s">
        <v>400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SUM(P192:P204)</f>
        <v>0</v>
      </c>
      <c r="Q191" s="206"/>
      <c r="R191" s="207">
        <f>SUM(R192:R204)</f>
        <v>584.55304999999998</v>
      </c>
      <c r="S191" s="206"/>
      <c r="T191" s="208">
        <f>SUM(T192:T204)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84</v>
      </c>
      <c r="AT191" s="210" t="s">
        <v>75</v>
      </c>
      <c r="AU191" s="210" t="s">
        <v>84</v>
      </c>
      <c r="AY191" s="209" t="s">
        <v>140</v>
      </c>
      <c r="BK191" s="211">
        <f>SUM(BK192:BK204)</f>
        <v>0</v>
      </c>
    </row>
    <row r="192" s="2" customFormat="1" ht="33" customHeight="1">
      <c r="A192" s="40"/>
      <c r="B192" s="41"/>
      <c r="C192" s="214" t="s">
        <v>472</v>
      </c>
      <c r="D192" s="214" t="s">
        <v>143</v>
      </c>
      <c r="E192" s="215" t="s">
        <v>401</v>
      </c>
      <c r="F192" s="216" t="s">
        <v>402</v>
      </c>
      <c r="G192" s="217" t="s">
        <v>357</v>
      </c>
      <c r="H192" s="218">
        <v>1295</v>
      </c>
      <c r="I192" s="219"/>
      <c r="J192" s="220">
        <f>ROUND(I192*H192,2)</f>
        <v>0</v>
      </c>
      <c r="K192" s="216" t="s">
        <v>147</v>
      </c>
      <c r="L192" s="46"/>
      <c r="M192" s="221" t="s">
        <v>19</v>
      </c>
      <c r="N192" s="222" t="s">
        <v>47</v>
      </c>
      <c r="O192" s="86"/>
      <c r="P192" s="223">
        <f>O192*H192</f>
        <v>0</v>
      </c>
      <c r="Q192" s="223">
        <v>0.34499999999999997</v>
      </c>
      <c r="R192" s="223">
        <f>Q192*H192</f>
        <v>446.77499999999998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171</v>
      </c>
      <c r="AT192" s="225" t="s">
        <v>143</v>
      </c>
      <c r="AU192" s="225" t="s">
        <v>86</v>
      </c>
      <c r="AY192" s="19" t="s">
        <v>140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84</v>
      </c>
      <c r="BK192" s="226">
        <f>ROUND(I192*H192,2)</f>
        <v>0</v>
      </c>
      <c r="BL192" s="19" t="s">
        <v>171</v>
      </c>
      <c r="BM192" s="225" t="s">
        <v>890</v>
      </c>
    </row>
    <row r="193" s="2" customFormat="1">
      <c r="A193" s="40"/>
      <c r="B193" s="41"/>
      <c r="C193" s="42"/>
      <c r="D193" s="227" t="s">
        <v>150</v>
      </c>
      <c r="E193" s="42"/>
      <c r="F193" s="228" t="s">
        <v>404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150</v>
      </c>
      <c r="AU193" s="19" t="s">
        <v>86</v>
      </c>
    </row>
    <row r="194" s="13" customFormat="1">
      <c r="A194" s="13"/>
      <c r="B194" s="234"/>
      <c r="C194" s="235"/>
      <c r="D194" s="232" t="s">
        <v>183</v>
      </c>
      <c r="E194" s="236" t="s">
        <v>19</v>
      </c>
      <c r="F194" s="237" t="s">
        <v>891</v>
      </c>
      <c r="G194" s="235"/>
      <c r="H194" s="238">
        <v>1295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183</v>
      </c>
      <c r="AU194" s="244" t="s">
        <v>86</v>
      </c>
      <c r="AV194" s="13" t="s">
        <v>86</v>
      </c>
      <c r="AW194" s="13" t="s">
        <v>37</v>
      </c>
      <c r="AX194" s="13" t="s">
        <v>84</v>
      </c>
      <c r="AY194" s="244" t="s">
        <v>140</v>
      </c>
    </row>
    <row r="195" s="2" customFormat="1" ht="49.05" customHeight="1">
      <c r="A195" s="40"/>
      <c r="B195" s="41"/>
      <c r="C195" s="214" t="s">
        <v>477</v>
      </c>
      <c r="D195" s="214" t="s">
        <v>143</v>
      </c>
      <c r="E195" s="215" t="s">
        <v>406</v>
      </c>
      <c r="F195" s="216" t="s">
        <v>407</v>
      </c>
      <c r="G195" s="217" t="s">
        <v>357</v>
      </c>
      <c r="H195" s="218">
        <v>565</v>
      </c>
      <c r="I195" s="219"/>
      <c r="J195" s="220">
        <f>ROUND(I195*H195,2)</f>
        <v>0</v>
      </c>
      <c r="K195" s="216" t="s">
        <v>147</v>
      </c>
      <c r="L195" s="46"/>
      <c r="M195" s="221" t="s">
        <v>19</v>
      </c>
      <c r="N195" s="222" t="s">
        <v>47</v>
      </c>
      <c r="O195" s="86"/>
      <c r="P195" s="223">
        <f>O195*H195</f>
        <v>0</v>
      </c>
      <c r="Q195" s="223">
        <v>0.13188</v>
      </c>
      <c r="R195" s="223">
        <f>Q195*H195</f>
        <v>74.512199999999993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171</v>
      </c>
      <c r="AT195" s="225" t="s">
        <v>143</v>
      </c>
      <c r="AU195" s="225" t="s">
        <v>86</v>
      </c>
      <c r="AY195" s="19" t="s">
        <v>140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84</v>
      </c>
      <c r="BK195" s="226">
        <f>ROUND(I195*H195,2)</f>
        <v>0</v>
      </c>
      <c r="BL195" s="19" t="s">
        <v>171</v>
      </c>
      <c r="BM195" s="225" t="s">
        <v>892</v>
      </c>
    </row>
    <row r="196" s="2" customFormat="1">
      <c r="A196" s="40"/>
      <c r="B196" s="41"/>
      <c r="C196" s="42"/>
      <c r="D196" s="227" t="s">
        <v>150</v>
      </c>
      <c r="E196" s="42"/>
      <c r="F196" s="228" t="s">
        <v>409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150</v>
      </c>
      <c r="AU196" s="19" t="s">
        <v>86</v>
      </c>
    </row>
    <row r="197" s="13" customFormat="1">
      <c r="A197" s="13"/>
      <c r="B197" s="234"/>
      <c r="C197" s="235"/>
      <c r="D197" s="232" t="s">
        <v>183</v>
      </c>
      <c r="E197" s="236" t="s">
        <v>19</v>
      </c>
      <c r="F197" s="237" t="s">
        <v>893</v>
      </c>
      <c r="G197" s="235"/>
      <c r="H197" s="238">
        <v>565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183</v>
      </c>
      <c r="AU197" s="244" t="s">
        <v>86</v>
      </c>
      <c r="AV197" s="13" t="s">
        <v>86</v>
      </c>
      <c r="AW197" s="13" t="s">
        <v>37</v>
      </c>
      <c r="AX197" s="13" t="s">
        <v>84</v>
      </c>
      <c r="AY197" s="244" t="s">
        <v>140</v>
      </c>
    </row>
    <row r="198" s="2" customFormat="1" ht="24.15" customHeight="1">
      <c r="A198" s="40"/>
      <c r="B198" s="41"/>
      <c r="C198" s="214" t="s">
        <v>483</v>
      </c>
      <c r="D198" s="214" t="s">
        <v>143</v>
      </c>
      <c r="E198" s="215" t="s">
        <v>411</v>
      </c>
      <c r="F198" s="216" t="s">
        <v>412</v>
      </c>
      <c r="G198" s="217" t="s">
        <v>357</v>
      </c>
      <c r="H198" s="218">
        <v>565</v>
      </c>
      <c r="I198" s="219"/>
      <c r="J198" s="220">
        <f>ROUND(I198*H198,2)</f>
        <v>0</v>
      </c>
      <c r="K198" s="216" t="s">
        <v>147</v>
      </c>
      <c r="L198" s="46"/>
      <c r="M198" s="221" t="s">
        <v>19</v>
      </c>
      <c r="N198" s="222" t="s">
        <v>47</v>
      </c>
      <c r="O198" s="86"/>
      <c r="P198" s="223">
        <f>O198*H198</f>
        <v>0</v>
      </c>
      <c r="Q198" s="223">
        <v>0.0075300000000000002</v>
      </c>
      <c r="R198" s="223">
        <f>Q198*H198</f>
        <v>4.2544500000000003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171</v>
      </c>
      <c r="AT198" s="225" t="s">
        <v>143</v>
      </c>
      <c r="AU198" s="225" t="s">
        <v>86</v>
      </c>
      <c r="AY198" s="19" t="s">
        <v>140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84</v>
      </c>
      <c r="BK198" s="226">
        <f>ROUND(I198*H198,2)</f>
        <v>0</v>
      </c>
      <c r="BL198" s="19" t="s">
        <v>171</v>
      </c>
      <c r="BM198" s="225" t="s">
        <v>894</v>
      </c>
    </row>
    <row r="199" s="2" customFormat="1">
      <c r="A199" s="40"/>
      <c r="B199" s="41"/>
      <c r="C199" s="42"/>
      <c r="D199" s="227" t="s">
        <v>150</v>
      </c>
      <c r="E199" s="42"/>
      <c r="F199" s="228" t="s">
        <v>414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150</v>
      </c>
      <c r="AU199" s="19" t="s">
        <v>86</v>
      </c>
    </row>
    <row r="200" s="2" customFormat="1" ht="24.15" customHeight="1">
      <c r="A200" s="40"/>
      <c r="B200" s="41"/>
      <c r="C200" s="214" t="s">
        <v>488</v>
      </c>
      <c r="D200" s="214" t="s">
        <v>143</v>
      </c>
      <c r="E200" s="215" t="s">
        <v>415</v>
      </c>
      <c r="F200" s="216" t="s">
        <v>416</v>
      </c>
      <c r="G200" s="217" t="s">
        <v>357</v>
      </c>
      <c r="H200" s="218">
        <v>565</v>
      </c>
      <c r="I200" s="219"/>
      <c r="J200" s="220">
        <f>ROUND(I200*H200,2)</f>
        <v>0</v>
      </c>
      <c r="K200" s="216" t="s">
        <v>147</v>
      </c>
      <c r="L200" s="46"/>
      <c r="M200" s="221" t="s">
        <v>19</v>
      </c>
      <c r="N200" s="222" t="s">
        <v>47</v>
      </c>
      <c r="O200" s="86"/>
      <c r="P200" s="223">
        <f>O200*H200</f>
        <v>0</v>
      </c>
      <c r="Q200" s="223">
        <v>0.00071000000000000002</v>
      </c>
      <c r="R200" s="223">
        <f>Q200*H200</f>
        <v>0.40115000000000001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171</v>
      </c>
      <c r="AT200" s="225" t="s">
        <v>143</v>
      </c>
      <c r="AU200" s="225" t="s">
        <v>86</v>
      </c>
      <c r="AY200" s="19" t="s">
        <v>140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84</v>
      </c>
      <c r="BK200" s="226">
        <f>ROUND(I200*H200,2)</f>
        <v>0</v>
      </c>
      <c r="BL200" s="19" t="s">
        <v>171</v>
      </c>
      <c r="BM200" s="225" t="s">
        <v>895</v>
      </c>
    </row>
    <row r="201" s="2" customFormat="1">
      <c r="A201" s="40"/>
      <c r="B201" s="41"/>
      <c r="C201" s="42"/>
      <c r="D201" s="227" t="s">
        <v>150</v>
      </c>
      <c r="E201" s="42"/>
      <c r="F201" s="228" t="s">
        <v>418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150</v>
      </c>
      <c r="AU201" s="19" t="s">
        <v>86</v>
      </c>
    </row>
    <row r="202" s="2" customFormat="1" ht="44.25" customHeight="1">
      <c r="A202" s="40"/>
      <c r="B202" s="41"/>
      <c r="C202" s="214" t="s">
        <v>493</v>
      </c>
      <c r="D202" s="214" t="s">
        <v>143</v>
      </c>
      <c r="E202" s="215" t="s">
        <v>419</v>
      </c>
      <c r="F202" s="216" t="s">
        <v>420</v>
      </c>
      <c r="G202" s="217" t="s">
        <v>357</v>
      </c>
      <c r="H202" s="218">
        <v>565</v>
      </c>
      <c r="I202" s="219"/>
      <c r="J202" s="220">
        <f>ROUND(I202*H202,2)</f>
        <v>0</v>
      </c>
      <c r="K202" s="216" t="s">
        <v>147</v>
      </c>
      <c r="L202" s="46"/>
      <c r="M202" s="221" t="s">
        <v>19</v>
      </c>
      <c r="N202" s="222" t="s">
        <v>47</v>
      </c>
      <c r="O202" s="86"/>
      <c r="P202" s="223">
        <f>O202*H202</f>
        <v>0</v>
      </c>
      <c r="Q202" s="223">
        <v>0.10373</v>
      </c>
      <c r="R202" s="223">
        <f>Q202*H202</f>
        <v>58.60745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171</v>
      </c>
      <c r="AT202" s="225" t="s">
        <v>143</v>
      </c>
      <c r="AU202" s="225" t="s">
        <v>86</v>
      </c>
      <c r="AY202" s="19" t="s">
        <v>140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84</v>
      </c>
      <c r="BK202" s="226">
        <f>ROUND(I202*H202,2)</f>
        <v>0</v>
      </c>
      <c r="BL202" s="19" t="s">
        <v>171</v>
      </c>
      <c r="BM202" s="225" t="s">
        <v>896</v>
      </c>
    </row>
    <row r="203" s="2" customFormat="1">
      <c r="A203" s="40"/>
      <c r="B203" s="41"/>
      <c r="C203" s="42"/>
      <c r="D203" s="227" t="s">
        <v>150</v>
      </c>
      <c r="E203" s="42"/>
      <c r="F203" s="228" t="s">
        <v>422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150</v>
      </c>
      <c r="AU203" s="19" t="s">
        <v>86</v>
      </c>
    </row>
    <row r="204" s="2" customFormat="1" ht="24.15" customHeight="1">
      <c r="A204" s="40"/>
      <c r="B204" s="41"/>
      <c r="C204" s="214" t="s">
        <v>498</v>
      </c>
      <c r="D204" s="214" t="s">
        <v>143</v>
      </c>
      <c r="E204" s="215" t="s">
        <v>897</v>
      </c>
      <c r="F204" s="216" t="s">
        <v>898</v>
      </c>
      <c r="G204" s="217" t="s">
        <v>397</v>
      </c>
      <c r="H204" s="218">
        <v>56</v>
      </c>
      <c r="I204" s="219"/>
      <c r="J204" s="220">
        <f>ROUND(I204*H204,2)</f>
        <v>0</v>
      </c>
      <c r="K204" s="216" t="s">
        <v>19</v>
      </c>
      <c r="L204" s="46"/>
      <c r="M204" s="221" t="s">
        <v>19</v>
      </c>
      <c r="N204" s="222" t="s">
        <v>47</v>
      </c>
      <c r="O204" s="86"/>
      <c r="P204" s="223">
        <f>O204*H204</f>
        <v>0</v>
      </c>
      <c r="Q204" s="223">
        <v>5.0000000000000002E-05</v>
      </c>
      <c r="R204" s="223">
        <f>Q204*H204</f>
        <v>0.0028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171</v>
      </c>
      <c r="AT204" s="225" t="s">
        <v>143</v>
      </c>
      <c r="AU204" s="225" t="s">
        <v>86</v>
      </c>
      <c r="AY204" s="19" t="s">
        <v>140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84</v>
      </c>
      <c r="BK204" s="226">
        <f>ROUND(I204*H204,2)</f>
        <v>0</v>
      </c>
      <c r="BL204" s="19" t="s">
        <v>171</v>
      </c>
      <c r="BM204" s="225" t="s">
        <v>899</v>
      </c>
    </row>
    <row r="205" s="12" customFormat="1" ht="22.8" customHeight="1">
      <c r="A205" s="12"/>
      <c r="B205" s="198"/>
      <c r="C205" s="199"/>
      <c r="D205" s="200" t="s">
        <v>75</v>
      </c>
      <c r="E205" s="212" t="s">
        <v>216</v>
      </c>
      <c r="F205" s="212" t="s">
        <v>423</v>
      </c>
      <c r="G205" s="199"/>
      <c r="H205" s="199"/>
      <c r="I205" s="202"/>
      <c r="J205" s="213">
        <f>BK205</f>
        <v>0</v>
      </c>
      <c r="K205" s="199"/>
      <c r="L205" s="204"/>
      <c r="M205" s="205"/>
      <c r="N205" s="206"/>
      <c r="O205" s="206"/>
      <c r="P205" s="207">
        <f>SUM(P206:P209)</f>
        <v>0</v>
      </c>
      <c r="Q205" s="206"/>
      <c r="R205" s="207">
        <f>SUM(R206:R209)</f>
        <v>6.4177199999999992</v>
      </c>
      <c r="S205" s="206"/>
      <c r="T205" s="208">
        <f>SUM(T206:T209)</f>
        <v>5.9400000000000004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9" t="s">
        <v>84</v>
      </c>
      <c r="AT205" s="210" t="s">
        <v>75</v>
      </c>
      <c r="AU205" s="210" t="s">
        <v>84</v>
      </c>
      <c r="AY205" s="209" t="s">
        <v>140</v>
      </c>
      <c r="BK205" s="211">
        <f>SUM(BK206:BK209)</f>
        <v>0</v>
      </c>
    </row>
    <row r="206" s="2" customFormat="1" ht="33" customHeight="1">
      <c r="A206" s="40"/>
      <c r="B206" s="41"/>
      <c r="C206" s="214" t="s">
        <v>505</v>
      </c>
      <c r="D206" s="214" t="s">
        <v>143</v>
      </c>
      <c r="E206" s="215" t="s">
        <v>425</v>
      </c>
      <c r="F206" s="216" t="s">
        <v>426</v>
      </c>
      <c r="G206" s="217" t="s">
        <v>427</v>
      </c>
      <c r="H206" s="218">
        <v>9</v>
      </c>
      <c r="I206" s="219"/>
      <c r="J206" s="220">
        <f>ROUND(I206*H206,2)</f>
        <v>0</v>
      </c>
      <c r="K206" s="216" t="s">
        <v>147</v>
      </c>
      <c r="L206" s="46"/>
      <c r="M206" s="221" t="s">
        <v>19</v>
      </c>
      <c r="N206" s="222" t="s">
        <v>47</v>
      </c>
      <c r="O206" s="86"/>
      <c r="P206" s="223">
        <f>O206*H206</f>
        <v>0</v>
      </c>
      <c r="Q206" s="223">
        <v>0.65847999999999995</v>
      </c>
      <c r="R206" s="223">
        <f>Q206*H206</f>
        <v>5.9263199999999996</v>
      </c>
      <c r="S206" s="223">
        <v>0.66000000000000003</v>
      </c>
      <c r="T206" s="224">
        <f>S206*H206</f>
        <v>5.9400000000000004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171</v>
      </c>
      <c r="AT206" s="225" t="s">
        <v>143</v>
      </c>
      <c r="AU206" s="225" t="s">
        <v>86</v>
      </c>
      <c r="AY206" s="19" t="s">
        <v>140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84</v>
      </c>
      <c r="BK206" s="226">
        <f>ROUND(I206*H206,2)</f>
        <v>0</v>
      </c>
      <c r="BL206" s="19" t="s">
        <v>171</v>
      </c>
      <c r="BM206" s="225" t="s">
        <v>900</v>
      </c>
    </row>
    <row r="207" s="2" customFormat="1">
      <c r="A207" s="40"/>
      <c r="B207" s="41"/>
      <c r="C207" s="42"/>
      <c r="D207" s="227" t="s">
        <v>150</v>
      </c>
      <c r="E207" s="42"/>
      <c r="F207" s="228" t="s">
        <v>429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150</v>
      </c>
      <c r="AU207" s="19" t="s">
        <v>86</v>
      </c>
    </row>
    <row r="208" s="2" customFormat="1" ht="24.15" customHeight="1">
      <c r="A208" s="40"/>
      <c r="B208" s="41"/>
      <c r="C208" s="269" t="s">
        <v>719</v>
      </c>
      <c r="D208" s="269" t="s">
        <v>342</v>
      </c>
      <c r="E208" s="270" t="s">
        <v>431</v>
      </c>
      <c r="F208" s="271" t="s">
        <v>432</v>
      </c>
      <c r="G208" s="272" t="s">
        <v>427</v>
      </c>
      <c r="H208" s="273">
        <v>9</v>
      </c>
      <c r="I208" s="274"/>
      <c r="J208" s="275">
        <f>ROUND(I208*H208,2)</f>
        <v>0</v>
      </c>
      <c r="K208" s="271" t="s">
        <v>147</v>
      </c>
      <c r="L208" s="276"/>
      <c r="M208" s="277" t="s">
        <v>19</v>
      </c>
      <c r="N208" s="278" t="s">
        <v>47</v>
      </c>
      <c r="O208" s="86"/>
      <c r="P208" s="223">
        <f>O208*H208</f>
        <v>0</v>
      </c>
      <c r="Q208" s="223">
        <v>0.054600000000000003</v>
      </c>
      <c r="R208" s="223">
        <f>Q208*H208</f>
        <v>0.4914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216</v>
      </c>
      <c r="AT208" s="225" t="s">
        <v>342</v>
      </c>
      <c r="AU208" s="225" t="s">
        <v>86</v>
      </c>
      <c r="AY208" s="19" t="s">
        <v>140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84</v>
      </c>
      <c r="BK208" s="226">
        <f>ROUND(I208*H208,2)</f>
        <v>0</v>
      </c>
      <c r="BL208" s="19" t="s">
        <v>171</v>
      </c>
      <c r="BM208" s="225" t="s">
        <v>901</v>
      </c>
    </row>
    <row r="209" s="2" customFormat="1">
      <c r="A209" s="40"/>
      <c r="B209" s="41"/>
      <c r="C209" s="42"/>
      <c r="D209" s="232" t="s">
        <v>152</v>
      </c>
      <c r="E209" s="42"/>
      <c r="F209" s="233" t="s">
        <v>434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152</v>
      </c>
      <c r="AU209" s="19" t="s">
        <v>86</v>
      </c>
    </row>
    <row r="210" s="12" customFormat="1" ht="22.8" customHeight="1">
      <c r="A210" s="12"/>
      <c r="B210" s="198"/>
      <c r="C210" s="199"/>
      <c r="D210" s="200" t="s">
        <v>75</v>
      </c>
      <c r="E210" s="212" t="s">
        <v>222</v>
      </c>
      <c r="F210" s="212" t="s">
        <v>435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SUM(P211:P245)</f>
        <v>0</v>
      </c>
      <c r="Q210" s="206"/>
      <c r="R210" s="207">
        <f>SUM(R211:R245)</f>
        <v>72.08462999999999</v>
      </c>
      <c r="S210" s="206"/>
      <c r="T210" s="208">
        <f>SUM(T211:T245)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84</v>
      </c>
      <c r="AT210" s="210" t="s">
        <v>75</v>
      </c>
      <c r="AU210" s="210" t="s">
        <v>84</v>
      </c>
      <c r="AY210" s="209" t="s">
        <v>140</v>
      </c>
      <c r="BK210" s="211">
        <f>SUM(BK211:BK245)</f>
        <v>0</v>
      </c>
    </row>
    <row r="211" s="2" customFormat="1" ht="24.15" customHeight="1">
      <c r="A211" s="40"/>
      <c r="B211" s="41"/>
      <c r="C211" s="214" t="s">
        <v>511</v>
      </c>
      <c r="D211" s="214" t="s">
        <v>143</v>
      </c>
      <c r="E211" s="215" t="s">
        <v>437</v>
      </c>
      <c r="F211" s="216" t="s">
        <v>438</v>
      </c>
      <c r="G211" s="217" t="s">
        <v>427</v>
      </c>
      <c r="H211" s="218">
        <v>3</v>
      </c>
      <c r="I211" s="219"/>
      <c r="J211" s="220">
        <f>ROUND(I211*H211,2)</f>
        <v>0</v>
      </c>
      <c r="K211" s="216" t="s">
        <v>147</v>
      </c>
      <c r="L211" s="46"/>
      <c r="M211" s="221" t="s">
        <v>19</v>
      </c>
      <c r="N211" s="222" t="s">
        <v>47</v>
      </c>
      <c r="O211" s="86"/>
      <c r="P211" s="223">
        <f>O211*H211</f>
        <v>0</v>
      </c>
      <c r="Q211" s="223">
        <v>0.00069999999999999999</v>
      </c>
      <c r="R211" s="223">
        <f>Q211*H211</f>
        <v>0.0020999999999999999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171</v>
      </c>
      <c r="AT211" s="225" t="s">
        <v>143</v>
      </c>
      <c r="AU211" s="225" t="s">
        <v>86</v>
      </c>
      <c r="AY211" s="19" t="s">
        <v>140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84</v>
      </c>
      <c r="BK211" s="226">
        <f>ROUND(I211*H211,2)</f>
        <v>0</v>
      </c>
      <c r="BL211" s="19" t="s">
        <v>171</v>
      </c>
      <c r="BM211" s="225" t="s">
        <v>902</v>
      </c>
    </row>
    <row r="212" s="2" customFormat="1">
      <c r="A212" s="40"/>
      <c r="B212" s="41"/>
      <c r="C212" s="42"/>
      <c r="D212" s="227" t="s">
        <v>150</v>
      </c>
      <c r="E212" s="42"/>
      <c r="F212" s="228" t="s">
        <v>440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150</v>
      </c>
      <c r="AU212" s="19" t="s">
        <v>86</v>
      </c>
    </row>
    <row r="213" s="2" customFormat="1" ht="24.15" customHeight="1">
      <c r="A213" s="40"/>
      <c r="B213" s="41"/>
      <c r="C213" s="269" t="s">
        <v>518</v>
      </c>
      <c r="D213" s="269" t="s">
        <v>342</v>
      </c>
      <c r="E213" s="270" t="s">
        <v>442</v>
      </c>
      <c r="F213" s="271" t="s">
        <v>443</v>
      </c>
      <c r="G213" s="272" t="s">
        <v>427</v>
      </c>
      <c r="H213" s="273">
        <v>2</v>
      </c>
      <c r="I213" s="274"/>
      <c r="J213" s="275">
        <f>ROUND(I213*H213,2)</f>
        <v>0</v>
      </c>
      <c r="K213" s="271" t="s">
        <v>147</v>
      </c>
      <c r="L213" s="276"/>
      <c r="M213" s="277" t="s">
        <v>19</v>
      </c>
      <c r="N213" s="278" t="s">
        <v>47</v>
      </c>
      <c r="O213" s="86"/>
      <c r="P213" s="223">
        <f>O213*H213</f>
        <v>0</v>
      </c>
      <c r="Q213" s="223">
        <v>0.0025000000000000001</v>
      </c>
      <c r="R213" s="223">
        <f>Q213*H213</f>
        <v>0.0050000000000000001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216</v>
      </c>
      <c r="AT213" s="225" t="s">
        <v>342</v>
      </c>
      <c r="AU213" s="225" t="s">
        <v>86</v>
      </c>
      <c r="AY213" s="19" t="s">
        <v>140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84</v>
      </c>
      <c r="BK213" s="226">
        <f>ROUND(I213*H213,2)</f>
        <v>0</v>
      </c>
      <c r="BL213" s="19" t="s">
        <v>171</v>
      </c>
      <c r="BM213" s="225" t="s">
        <v>903</v>
      </c>
    </row>
    <row r="214" s="13" customFormat="1">
      <c r="A214" s="13"/>
      <c r="B214" s="234"/>
      <c r="C214" s="235"/>
      <c r="D214" s="232" t="s">
        <v>183</v>
      </c>
      <c r="E214" s="236" t="s">
        <v>19</v>
      </c>
      <c r="F214" s="237" t="s">
        <v>445</v>
      </c>
      <c r="G214" s="235"/>
      <c r="H214" s="238">
        <v>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183</v>
      </c>
      <c r="AU214" s="244" t="s">
        <v>86</v>
      </c>
      <c r="AV214" s="13" t="s">
        <v>86</v>
      </c>
      <c r="AW214" s="13" t="s">
        <v>37</v>
      </c>
      <c r="AX214" s="13" t="s">
        <v>76</v>
      </c>
      <c r="AY214" s="244" t="s">
        <v>140</v>
      </c>
    </row>
    <row r="215" s="13" customFormat="1">
      <c r="A215" s="13"/>
      <c r="B215" s="234"/>
      <c r="C215" s="235"/>
      <c r="D215" s="232" t="s">
        <v>183</v>
      </c>
      <c r="E215" s="236" t="s">
        <v>19</v>
      </c>
      <c r="F215" s="237" t="s">
        <v>446</v>
      </c>
      <c r="G215" s="235"/>
      <c r="H215" s="238">
        <v>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183</v>
      </c>
      <c r="AU215" s="244" t="s">
        <v>86</v>
      </c>
      <c r="AV215" s="13" t="s">
        <v>86</v>
      </c>
      <c r="AW215" s="13" t="s">
        <v>37</v>
      </c>
      <c r="AX215" s="13" t="s">
        <v>76</v>
      </c>
      <c r="AY215" s="244" t="s">
        <v>140</v>
      </c>
    </row>
    <row r="216" s="15" customFormat="1">
      <c r="A216" s="15"/>
      <c r="B216" s="258"/>
      <c r="C216" s="259"/>
      <c r="D216" s="232" t="s">
        <v>183</v>
      </c>
      <c r="E216" s="260" t="s">
        <v>19</v>
      </c>
      <c r="F216" s="261" t="s">
        <v>324</v>
      </c>
      <c r="G216" s="259"/>
      <c r="H216" s="262">
        <v>2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8" t="s">
        <v>183</v>
      </c>
      <c r="AU216" s="268" t="s">
        <v>86</v>
      </c>
      <c r="AV216" s="15" t="s">
        <v>171</v>
      </c>
      <c r="AW216" s="15" t="s">
        <v>37</v>
      </c>
      <c r="AX216" s="15" t="s">
        <v>84</v>
      </c>
      <c r="AY216" s="268" t="s">
        <v>140</v>
      </c>
    </row>
    <row r="217" s="2" customFormat="1" ht="21.75" customHeight="1">
      <c r="A217" s="40"/>
      <c r="B217" s="41"/>
      <c r="C217" s="269" t="s">
        <v>658</v>
      </c>
      <c r="D217" s="269" t="s">
        <v>342</v>
      </c>
      <c r="E217" s="270" t="s">
        <v>448</v>
      </c>
      <c r="F217" s="271" t="s">
        <v>449</v>
      </c>
      <c r="G217" s="272" t="s">
        <v>427</v>
      </c>
      <c r="H217" s="273">
        <v>1</v>
      </c>
      <c r="I217" s="274"/>
      <c r="J217" s="275">
        <f>ROUND(I217*H217,2)</f>
        <v>0</v>
      </c>
      <c r="K217" s="271" t="s">
        <v>147</v>
      </c>
      <c r="L217" s="276"/>
      <c r="M217" s="277" t="s">
        <v>19</v>
      </c>
      <c r="N217" s="278" t="s">
        <v>47</v>
      </c>
      <c r="O217" s="86"/>
      <c r="P217" s="223">
        <f>O217*H217</f>
        <v>0</v>
      </c>
      <c r="Q217" s="223">
        <v>0.00050000000000000001</v>
      </c>
      <c r="R217" s="223">
        <f>Q217*H217</f>
        <v>0.00050000000000000001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216</v>
      </c>
      <c r="AT217" s="225" t="s">
        <v>342</v>
      </c>
      <c r="AU217" s="225" t="s">
        <v>86</v>
      </c>
      <c r="AY217" s="19" t="s">
        <v>140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84</v>
      </c>
      <c r="BK217" s="226">
        <f>ROUND(I217*H217,2)</f>
        <v>0</v>
      </c>
      <c r="BL217" s="19" t="s">
        <v>171</v>
      </c>
      <c r="BM217" s="225" t="s">
        <v>904</v>
      </c>
    </row>
    <row r="218" s="13" customFormat="1">
      <c r="A218" s="13"/>
      <c r="B218" s="234"/>
      <c r="C218" s="235"/>
      <c r="D218" s="232" t="s">
        <v>183</v>
      </c>
      <c r="E218" s="236" t="s">
        <v>19</v>
      </c>
      <c r="F218" s="237" t="s">
        <v>451</v>
      </c>
      <c r="G218" s="235"/>
      <c r="H218" s="238">
        <v>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183</v>
      </c>
      <c r="AU218" s="244" t="s">
        <v>86</v>
      </c>
      <c r="AV218" s="13" t="s">
        <v>86</v>
      </c>
      <c r="AW218" s="13" t="s">
        <v>37</v>
      </c>
      <c r="AX218" s="13" t="s">
        <v>84</v>
      </c>
      <c r="AY218" s="244" t="s">
        <v>140</v>
      </c>
    </row>
    <row r="219" s="2" customFormat="1" ht="24.15" customHeight="1">
      <c r="A219" s="40"/>
      <c r="B219" s="41"/>
      <c r="C219" s="214" t="s">
        <v>430</v>
      </c>
      <c r="D219" s="214" t="s">
        <v>143</v>
      </c>
      <c r="E219" s="215" t="s">
        <v>453</v>
      </c>
      <c r="F219" s="216" t="s">
        <v>454</v>
      </c>
      <c r="G219" s="217" t="s">
        <v>427</v>
      </c>
      <c r="H219" s="218">
        <v>2</v>
      </c>
      <c r="I219" s="219"/>
      <c r="J219" s="220">
        <f>ROUND(I219*H219,2)</f>
        <v>0</v>
      </c>
      <c r="K219" s="216" t="s">
        <v>147</v>
      </c>
      <c r="L219" s="46"/>
      <c r="M219" s="221" t="s">
        <v>19</v>
      </c>
      <c r="N219" s="222" t="s">
        <v>47</v>
      </c>
      <c r="O219" s="86"/>
      <c r="P219" s="223">
        <f>O219*H219</f>
        <v>0</v>
      </c>
      <c r="Q219" s="223">
        <v>0.11241</v>
      </c>
      <c r="R219" s="223">
        <f>Q219*H219</f>
        <v>0.22481999999999999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171</v>
      </c>
      <c r="AT219" s="225" t="s">
        <v>143</v>
      </c>
      <c r="AU219" s="225" t="s">
        <v>86</v>
      </c>
      <c r="AY219" s="19" t="s">
        <v>140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84</v>
      </c>
      <c r="BK219" s="226">
        <f>ROUND(I219*H219,2)</f>
        <v>0</v>
      </c>
      <c r="BL219" s="19" t="s">
        <v>171</v>
      </c>
      <c r="BM219" s="225" t="s">
        <v>905</v>
      </c>
    </row>
    <row r="220" s="2" customFormat="1">
      <c r="A220" s="40"/>
      <c r="B220" s="41"/>
      <c r="C220" s="42"/>
      <c r="D220" s="227" t="s">
        <v>150</v>
      </c>
      <c r="E220" s="42"/>
      <c r="F220" s="228" t="s">
        <v>456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150</v>
      </c>
      <c r="AU220" s="19" t="s">
        <v>86</v>
      </c>
    </row>
    <row r="221" s="2" customFormat="1" ht="21.75" customHeight="1">
      <c r="A221" s="40"/>
      <c r="B221" s="41"/>
      <c r="C221" s="269" t="s">
        <v>669</v>
      </c>
      <c r="D221" s="269" t="s">
        <v>342</v>
      </c>
      <c r="E221" s="270" t="s">
        <v>458</v>
      </c>
      <c r="F221" s="271" t="s">
        <v>459</v>
      </c>
      <c r="G221" s="272" t="s">
        <v>427</v>
      </c>
      <c r="H221" s="273">
        <v>2</v>
      </c>
      <c r="I221" s="274"/>
      <c r="J221" s="275">
        <f>ROUND(I221*H221,2)</f>
        <v>0</v>
      </c>
      <c r="K221" s="271" t="s">
        <v>147</v>
      </c>
      <c r="L221" s="276"/>
      <c r="M221" s="277" t="s">
        <v>19</v>
      </c>
      <c r="N221" s="278" t="s">
        <v>47</v>
      </c>
      <c r="O221" s="86"/>
      <c r="P221" s="223">
        <f>O221*H221</f>
        <v>0</v>
      </c>
      <c r="Q221" s="223">
        <v>0.0061000000000000004</v>
      </c>
      <c r="R221" s="223">
        <f>Q221*H221</f>
        <v>0.012200000000000001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216</v>
      </c>
      <c r="AT221" s="225" t="s">
        <v>342</v>
      </c>
      <c r="AU221" s="225" t="s">
        <v>86</v>
      </c>
      <c r="AY221" s="19" t="s">
        <v>140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84</v>
      </c>
      <c r="BK221" s="226">
        <f>ROUND(I221*H221,2)</f>
        <v>0</v>
      </c>
      <c r="BL221" s="19" t="s">
        <v>171</v>
      </c>
      <c r="BM221" s="225" t="s">
        <v>906</v>
      </c>
    </row>
    <row r="222" s="2" customFormat="1" ht="49.05" customHeight="1">
      <c r="A222" s="40"/>
      <c r="B222" s="41"/>
      <c r="C222" s="214" t="s">
        <v>674</v>
      </c>
      <c r="D222" s="214" t="s">
        <v>143</v>
      </c>
      <c r="E222" s="215" t="s">
        <v>462</v>
      </c>
      <c r="F222" s="216" t="s">
        <v>463</v>
      </c>
      <c r="G222" s="217" t="s">
        <v>397</v>
      </c>
      <c r="H222" s="218">
        <v>379</v>
      </c>
      <c r="I222" s="219"/>
      <c r="J222" s="220">
        <f>ROUND(I222*H222,2)</f>
        <v>0</v>
      </c>
      <c r="K222" s="216" t="s">
        <v>147</v>
      </c>
      <c r="L222" s="46"/>
      <c r="M222" s="221" t="s">
        <v>19</v>
      </c>
      <c r="N222" s="222" t="s">
        <v>47</v>
      </c>
      <c r="O222" s="86"/>
      <c r="P222" s="223">
        <f>O222*H222</f>
        <v>0</v>
      </c>
      <c r="Q222" s="223">
        <v>0.1295</v>
      </c>
      <c r="R222" s="223">
        <f>Q222*H222</f>
        <v>49.080500000000001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171</v>
      </c>
      <c r="AT222" s="225" t="s">
        <v>143</v>
      </c>
      <c r="AU222" s="225" t="s">
        <v>86</v>
      </c>
      <c r="AY222" s="19" t="s">
        <v>140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84</v>
      </c>
      <c r="BK222" s="226">
        <f>ROUND(I222*H222,2)</f>
        <v>0</v>
      </c>
      <c r="BL222" s="19" t="s">
        <v>171</v>
      </c>
      <c r="BM222" s="225" t="s">
        <v>907</v>
      </c>
    </row>
    <row r="223" s="2" customFormat="1">
      <c r="A223" s="40"/>
      <c r="B223" s="41"/>
      <c r="C223" s="42"/>
      <c r="D223" s="227" t="s">
        <v>150</v>
      </c>
      <c r="E223" s="42"/>
      <c r="F223" s="228" t="s">
        <v>465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150</v>
      </c>
      <c r="AU223" s="19" t="s">
        <v>86</v>
      </c>
    </row>
    <row r="224" s="2" customFormat="1">
      <c r="A224" s="40"/>
      <c r="B224" s="41"/>
      <c r="C224" s="42"/>
      <c r="D224" s="232" t="s">
        <v>152</v>
      </c>
      <c r="E224" s="42"/>
      <c r="F224" s="233" t="s">
        <v>466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152</v>
      </c>
      <c r="AU224" s="19" t="s">
        <v>86</v>
      </c>
    </row>
    <row r="225" s="2" customFormat="1" ht="16.5" customHeight="1">
      <c r="A225" s="40"/>
      <c r="B225" s="41"/>
      <c r="C225" s="269" t="s">
        <v>680</v>
      </c>
      <c r="D225" s="269" t="s">
        <v>342</v>
      </c>
      <c r="E225" s="270" t="s">
        <v>468</v>
      </c>
      <c r="F225" s="271" t="s">
        <v>469</v>
      </c>
      <c r="G225" s="272" t="s">
        <v>397</v>
      </c>
      <c r="H225" s="273">
        <v>386.57999999999998</v>
      </c>
      <c r="I225" s="274"/>
      <c r="J225" s="275">
        <f>ROUND(I225*H225,2)</f>
        <v>0</v>
      </c>
      <c r="K225" s="271" t="s">
        <v>147</v>
      </c>
      <c r="L225" s="276"/>
      <c r="M225" s="277" t="s">
        <v>19</v>
      </c>
      <c r="N225" s="278" t="s">
        <v>47</v>
      </c>
      <c r="O225" s="86"/>
      <c r="P225" s="223">
        <f>O225*H225</f>
        <v>0</v>
      </c>
      <c r="Q225" s="223">
        <v>0.045999999999999999</v>
      </c>
      <c r="R225" s="223">
        <f>Q225*H225</f>
        <v>17.782679999999999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216</v>
      </c>
      <c r="AT225" s="225" t="s">
        <v>342</v>
      </c>
      <c r="AU225" s="225" t="s">
        <v>86</v>
      </c>
      <c r="AY225" s="19" t="s">
        <v>140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84</v>
      </c>
      <c r="BK225" s="226">
        <f>ROUND(I225*H225,2)</f>
        <v>0</v>
      </c>
      <c r="BL225" s="19" t="s">
        <v>171</v>
      </c>
      <c r="BM225" s="225" t="s">
        <v>908</v>
      </c>
    </row>
    <row r="226" s="13" customFormat="1">
      <c r="A226" s="13"/>
      <c r="B226" s="234"/>
      <c r="C226" s="235"/>
      <c r="D226" s="232" t="s">
        <v>183</v>
      </c>
      <c r="E226" s="235"/>
      <c r="F226" s="237" t="s">
        <v>909</v>
      </c>
      <c r="G226" s="235"/>
      <c r="H226" s="238">
        <v>386.57999999999998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183</v>
      </c>
      <c r="AU226" s="244" t="s">
        <v>86</v>
      </c>
      <c r="AV226" s="13" t="s">
        <v>86</v>
      </c>
      <c r="AW226" s="13" t="s">
        <v>4</v>
      </c>
      <c r="AX226" s="13" t="s">
        <v>84</v>
      </c>
      <c r="AY226" s="244" t="s">
        <v>140</v>
      </c>
    </row>
    <row r="227" s="2" customFormat="1" ht="49.05" customHeight="1">
      <c r="A227" s="40"/>
      <c r="B227" s="41"/>
      <c r="C227" s="214" t="s">
        <v>687</v>
      </c>
      <c r="D227" s="214" t="s">
        <v>143</v>
      </c>
      <c r="E227" s="215" t="s">
        <v>910</v>
      </c>
      <c r="F227" s="216" t="s">
        <v>911</v>
      </c>
      <c r="G227" s="217" t="s">
        <v>397</v>
      </c>
      <c r="H227" s="218">
        <v>28</v>
      </c>
      <c r="I227" s="219"/>
      <c r="J227" s="220">
        <f>ROUND(I227*H227,2)</f>
        <v>0</v>
      </c>
      <c r="K227" s="216" t="s">
        <v>147</v>
      </c>
      <c r="L227" s="46"/>
      <c r="M227" s="221" t="s">
        <v>19</v>
      </c>
      <c r="N227" s="222" t="s">
        <v>47</v>
      </c>
      <c r="O227" s="86"/>
      <c r="P227" s="223">
        <f>O227*H227</f>
        <v>0</v>
      </c>
      <c r="Q227" s="223">
        <v>0.14066999999999999</v>
      </c>
      <c r="R227" s="223">
        <f>Q227*H227</f>
        <v>3.9387599999999998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171</v>
      </c>
      <c r="AT227" s="225" t="s">
        <v>143</v>
      </c>
      <c r="AU227" s="225" t="s">
        <v>86</v>
      </c>
      <c r="AY227" s="19" t="s">
        <v>140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84</v>
      </c>
      <c r="BK227" s="226">
        <f>ROUND(I227*H227,2)</f>
        <v>0</v>
      </c>
      <c r="BL227" s="19" t="s">
        <v>171</v>
      </c>
      <c r="BM227" s="225" t="s">
        <v>912</v>
      </c>
    </row>
    <row r="228" s="2" customFormat="1">
      <c r="A228" s="40"/>
      <c r="B228" s="41"/>
      <c r="C228" s="42"/>
      <c r="D228" s="227" t="s">
        <v>150</v>
      </c>
      <c r="E228" s="42"/>
      <c r="F228" s="228" t="s">
        <v>913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150</v>
      </c>
      <c r="AU228" s="19" t="s">
        <v>86</v>
      </c>
    </row>
    <row r="229" s="2" customFormat="1">
      <c r="A229" s="40"/>
      <c r="B229" s="41"/>
      <c r="C229" s="42"/>
      <c r="D229" s="232" t="s">
        <v>152</v>
      </c>
      <c r="E229" s="42"/>
      <c r="F229" s="233" t="s">
        <v>914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152</v>
      </c>
      <c r="AU229" s="19" t="s">
        <v>86</v>
      </c>
    </row>
    <row r="230" s="13" customFormat="1">
      <c r="A230" s="13"/>
      <c r="B230" s="234"/>
      <c r="C230" s="235"/>
      <c r="D230" s="232" t="s">
        <v>183</v>
      </c>
      <c r="E230" s="236" t="s">
        <v>19</v>
      </c>
      <c r="F230" s="237" t="s">
        <v>915</v>
      </c>
      <c r="G230" s="235"/>
      <c r="H230" s="238">
        <v>28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183</v>
      </c>
      <c r="AU230" s="244" t="s">
        <v>86</v>
      </c>
      <c r="AV230" s="13" t="s">
        <v>86</v>
      </c>
      <c r="AW230" s="13" t="s">
        <v>37</v>
      </c>
      <c r="AX230" s="13" t="s">
        <v>84</v>
      </c>
      <c r="AY230" s="244" t="s">
        <v>140</v>
      </c>
    </row>
    <row r="231" s="2" customFormat="1" ht="24.15" customHeight="1">
      <c r="A231" s="40"/>
      <c r="B231" s="41"/>
      <c r="C231" s="214" t="s">
        <v>692</v>
      </c>
      <c r="D231" s="214" t="s">
        <v>143</v>
      </c>
      <c r="E231" s="215" t="s">
        <v>473</v>
      </c>
      <c r="F231" s="216" t="s">
        <v>474</v>
      </c>
      <c r="G231" s="217" t="s">
        <v>357</v>
      </c>
      <c r="H231" s="218">
        <v>1417</v>
      </c>
      <c r="I231" s="219"/>
      <c r="J231" s="220">
        <f>ROUND(I231*H231,2)</f>
        <v>0</v>
      </c>
      <c r="K231" s="216" t="s">
        <v>19</v>
      </c>
      <c r="L231" s="46"/>
      <c r="M231" s="221" t="s">
        <v>19</v>
      </c>
      <c r="N231" s="222" t="s">
        <v>47</v>
      </c>
      <c r="O231" s="86"/>
      <c r="P231" s="223">
        <f>O231*H231</f>
        <v>0</v>
      </c>
      <c r="Q231" s="223">
        <v>0.00036999999999999999</v>
      </c>
      <c r="R231" s="223">
        <f>Q231*H231</f>
        <v>0.52429000000000003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171</v>
      </c>
      <c r="AT231" s="225" t="s">
        <v>143</v>
      </c>
      <c r="AU231" s="225" t="s">
        <v>86</v>
      </c>
      <c r="AY231" s="19" t="s">
        <v>140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84</v>
      </c>
      <c r="BK231" s="226">
        <f>ROUND(I231*H231,2)</f>
        <v>0</v>
      </c>
      <c r="BL231" s="19" t="s">
        <v>171</v>
      </c>
      <c r="BM231" s="225" t="s">
        <v>916</v>
      </c>
    </row>
    <row r="232" s="2" customFormat="1">
      <c r="A232" s="40"/>
      <c r="B232" s="41"/>
      <c r="C232" s="42"/>
      <c r="D232" s="232" t="s">
        <v>152</v>
      </c>
      <c r="E232" s="42"/>
      <c r="F232" s="233" t="s">
        <v>476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152</v>
      </c>
      <c r="AU232" s="19" t="s">
        <v>86</v>
      </c>
    </row>
    <row r="233" s="13" customFormat="1">
      <c r="A233" s="13"/>
      <c r="B233" s="234"/>
      <c r="C233" s="235"/>
      <c r="D233" s="232" t="s">
        <v>183</v>
      </c>
      <c r="E233" s="236" t="s">
        <v>19</v>
      </c>
      <c r="F233" s="237" t="s">
        <v>751</v>
      </c>
      <c r="G233" s="235"/>
      <c r="H233" s="238">
        <v>492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183</v>
      </c>
      <c r="AU233" s="244" t="s">
        <v>86</v>
      </c>
      <c r="AV233" s="13" t="s">
        <v>86</v>
      </c>
      <c r="AW233" s="13" t="s">
        <v>37</v>
      </c>
      <c r="AX233" s="13" t="s">
        <v>76</v>
      </c>
      <c r="AY233" s="244" t="s">
        <v>140</v>
      </c>
    </row>
    <row r="234" s="13" customFormat="1">
      <c r="A234" s="13"/>
      <c r="B234" s="234"/>
      <c r="C234" s="235"/>
      <c r="D234" s="232" t="s">
        <v>183</v>
      </c>
      <c r="E234" s="236" t="s">
        <v>19</v>
      </c>
      <c r="F234" s="237" t="s">
        <v>917</v>
      </c>
      <c r="G234" s="235"/>
      <c r="H234" s="238">
        <v>925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183</v>
      </c>
      <c r="AU234" s="244" t="s">
        <v>86</v>
      </c>
      <c r="AV234" s="13" t="s">
        <v>86</v>
      </c>
      <c r="AW234" s="13" t="s">
        <v>37</v>
      </c>
      <c r="AX234" s="13" t="s">
        <v>76</v>
      </c>
      <c r="AY234" s="244" t="s">
        <v>140</v>
      </c>
    </row>
    <row r="235" s="15" customFormat="1">
      <c r="A235" s="15"/>
      <c r="B235" s="258"/>
      <c r="C235" s="259"/>
      <c r="D235" s="232" t="s">
        <v>183</v>
      </c>
      <c r="E235" s="260" t="s">
        <v>19</v>
      </c>
      <c r="F235" s="261" t="s">
        <v>324</v>
      </c>
      <c r="G235" s="259"/>
      <c r="H235" s="262">
        <v>1417</v>
      </c>
      <c r="I235" s="263"/>
      <c r="J235" s="259"/>
      <c r="K235" s="259"/>
      <c r="L235" s="264"/>
      <c r="M235" s="265"/>
      <c r="N235" s="266"/>
      <c r="O235" s="266"/>
      <c r="P235" s="266"/>
      <c r="Q235" s="266"/>
      <c r="R235" s="266"/>
      <c r="S235" s="266"/>
      <c r="T235" s="26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8" t="s">
        <v>183</v>
      </c>
      <c r="AU235" s="268" t="s">
        <v>86</v>
      </c>
      <c r="AV235" s="15" t="s">
        <v>171</v>
      </c>
      <c r="AW235" s="15" t="s">
        <v>37</v>
      </c>
      <c r="AX235" s="15" t="s">
        <v>84</v>
      </c>
      <c r="AY235" s="268" t="s">
        <v>140</v>
      </c>
    </row>
    <row r="236" s="2" customFormat="1" ht="37.8" customHeight="1">
      <c r="A236" s="40"/>
      <c r="B236" s="41"/>
      <c r="C236" s="214" t="s">
        <v>695</v>
      </c>
      <c r="D236" s="214" t="s">
        <v>143</v>
      </c>
      <c r="E236" s="215" t="s">
        <v>478</v>
      </c>
      <c r="F236" s="216" t="s">
        <v>479</v>
      </c>
      <c r="G236" s="217" t="s">
        <v>357</v>
      </c>
      <c r="H236" s="218">
        <v>1417</v>
      </c>
      <c r="I236" s="219"/>
      <c r="J236" s="220">
        <f>ROUND(I236*H236,2)</f>
        <v>0</v>
      </c>
      <c r="K236" s="216" t="s">
        <v>147</v>
      </c>
      <c r="L236" s="46"/>
      <c r="M236" s="221" t="s">
        <v>19</v>
      </c>
      <c r="N236" s="222" t="s">
        <v>47</v>
      </c>
      <c r="O236" s="86"/>
      <c r="P236" s="223">
        <f>O236*H236</f>
        <v>0</v>
      </c>
      <c r="Q236" s="223">
        <v>0.00036000000000000002</v>
      </c>
      <c r="R236" s="223">
        <f>Q236*H236</f>
        <v>0.51012000000000002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171</v>
      </c>
      <c r="AT236" s="225" t="s">
        <v>143</v>
      </c>
      <c r="AU236" s="225" t="s">
        <v>86</v>
      </c>
      <c r="AY236" s="19" t="s">
        <v>140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84</v>
      </c>
      <c r="BK236" s="226">
        <f>ROUND(I236*H236,2)</f>
        <v>0</v>
      </c>
      <c r="BL236" s="19" t="s">
        <v>171</v>
      </c>
      <c r="BM236" s="225" t="s">
        <v>918</v>
      </c>
    </row>
    <row r="237" s="2" customFormat="1">
      <c r="A237" s="40"/>
      <c r="B237" s="41"/>
      <c r="C237" s="42"/>
      <c r="D237" s="227" t="s">
        <v>150</v>
      </c>
      <c r="E237" s="42"/>
      <c r="F237" s="228" t="s">
        <v>481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150</v>
      </c>
      <c r="AU237" s="19" t="s">
        <v>86</v>
      </c>
    </row>
    <row r="238" s="2" customFormat="1">
      <c r="A238" s="40"/>
      <c r="B238" s="41"/>
      <c r="C238" s="42"/>
      <c r="D238" s="232" t="s">
        <v>152</v>
      </c>
      <c r="E238" s="42"/>
      <c r="F238" s="233" t="s">
        <v>482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152</v>
      </c>
      <c r="AU238" s="19" t="s">
        <v>86</v>
      </c>
    </row>
    <row r="239" s="13" customFormat="1">
      <c r="A239" s="13"/>
      <c r="B239" s="234"/>
      <c r="C239" s="235"/>
      <c r="D239" s="232" t="s">
        <v>183</v>
      </c>
      <c r="E239" s="236" t="s">
        <v>19</v>
      </c>
      <c r="F239" s="237" t="s">
        <v>751</v>
      </c>
      <c r="G239" s="235"/>
      <c r="H239" s="238">
        <v>492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183</v>
      </c>
      <c r="AU239" s="244" t="s">
        <v>86</v>
      </c>
      <c r="AV239" s="13" t="s">
        <v>86</v>
      </c>
      <c r="AW239" s="13" t="s">
        <v>37</v>
      </c>
      <c r="AX239" s="13" t="s">
        <v>76</v>
      </c>
      <c r="AY239" s="244" t="s">
        <v>140</v>
      </c>
    </row>
    <row r="240" s="13" customFormat="1">
      <c r="A240" s="13"/>
      <c r="B240" s="234"/>
      <c r="C240" s="235"/>
      <c r="D240" s="232" t="s">
        <v>183</v>
      </c>
      <c r="E240" s="236" t="s">
        <v>19</v>
      </c>
      <c r="F240" s="237" t="s">
        <v>917</v>
      </c>
      <c r="G240" s="235"/>
      <c r="H240" s="238">
        <v>925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183</v>
      </c>
      <c r="AU240" s="244" t="s">
        <v>86</v>
      </c>
      <c r="AV240" s="13" t="s">
        <v>86</v>
      </c>
      <c r="AW240" s="13" t="s">
        <v>37</v>
      </c>
      <c r="AX240" s="13" t="s">
        <v>76</v>
      </c>
      <c r="AY240" s="244" t="s">
        <v>140</v>
      </c>
    </row>
    <row r="241" s="15" customFormat="1">
      <c r="A241" s="15"/>
      <c r="B241" s="258"/>
      <c r="C241" s="259"/>
      <c r="D241" s="232" t="s">
        <v>183</v>
      </c>
      <c r="E241" s="260" t="s">
        <v>19</v>
      </c>
      <c r="F241" s="261" t="s">
        <v>324</v>
      </c>
      <c r="G241" s="259"/>
      <c r="H241" s="262">
        <v>1417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8" t="s">
        <v>183</v>
      </c>
      <c r="AU241" s="268" t="s">
        <v>86</v>
      </c>
      <c r="AV241" s="15" t="s">
        <v>171</v>
      </c>
      <c r="AW241" s="15" t="s">
        <v>37</v>
      </c>
      <c r="AX241" s="15" t="s">
        <v>84</v>
      </c>
      <c r="AY241" s="268" t="s">
        <v>140</v>
      </c>
    </row>
    <row r="242" s="2" customFormat="1" ht="62.7" customHeight="1">
      <c r="A242" s="40"/>
      <c r="B242" s="41"/>
      <c r="C242" s="214" t="s">
        <v>698</v>
      </c>
      <c r="D242" s="214" t="s">
        <v>143</v>
      </c>
      <c r="E242" s="215" t="s">
        <v>484</v>
      </c>
      <c r="F242" s="216" t="s">
        <v>485</v>
      </c>
      <c r="G242" s="217" t="s">
        <v>397</v>
      </c>
      <c r="H242" s="218">
        <v>6</v>
      </c>
      <c r="I242" s="219"/>
      <c r="J242" s="220">
        <f>ROUND(I242*H242,2)</f>
        <v>0</v>
      </c>
      <c r="K242" s="216" t="s">
        <v>147</v>
      </c>
      <c r="L242" s="46"/>
      <c r="M242" s="221" t="s">
        <v>19</v>
      </c>
      <c r="N242" s="222" t="s">
        <v>47</v>
      </c>
      <c r="O242" s="86"/>
      <c r="P242" s="223">
        <f>O242*H242</f>
        <v>0</v>
      </c>
      <c r="Q242" s="223">
        <v>0.00060999999999999997</v>
      </c>
      <c r="R242" s="223">
        <f>Q242*H242</f>
        <v>0.0036600000000000001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171</v>
      </c>
      <c r="AT242" s="225" t="s">
        <v>143</v>
      </c>
      <c r="AU242" s="225" t="s">
        <v>86</v>
      </c>
      <c r="AY242" s="19" t="s">
        <v>140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84</v>
      </c>
      <c r="BK242" s="226">
        <f>ROUND(I242*H242,2)</f>
        <v>0</v>
      </c>
      <c r="BL242" s="19" t="s">
        <v>171</v>
      </c>
      <c r="BM242" s="225" t="s">
        <v>919</v>
      </c>
    </row>
    <row r="243" s="2" customFormat="1">
      <c r="A243" s="40"/>
      <c r="B243" s="41"/>
      <c r="C243" s="42"/>
      <c r="D243" s="227" t="s">
        <v>150</v>
      </c>
      <c r="E243" s="42"/>
      <c r="F243" s="228" t="s">
        <v>487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150</v>
      </c>
      <c r="AU243" s="19" t="s">
        <v>86</v>
      </c>
    </row>
    <row r="244" s="2" customFormat="1" ht="24.15" customHeight="1">
      <c r="A244" s="40"/>
      <c r="B244" s="41"/>
      <c r="C244" s="214" t="s">
        <v>700</v>
      </c>
      <c r="D244" s="214" t="s">
        <v>143</v>
      </c>
      <c r="E244" s="215" t="s">
        <v>489</v>
      </c>
      <c r="F244" s="216" t="s">
        <v>490</v>
      </c>
      <c r="G244" s="217" t="s">
        <v>397</v>
      </c>
      <c r="H244" s="218">
        <v>6</v>
      </c>
      <c r="I244" s="219"/>
      <c r="J244" s="220">
        <f>ROUND(I244*H244,2)</f>
        <v>0</v>
      </c>
      <c r="K244" s="216" t="s">
        <v>147</v>
      </c>
      <c r="L244" s="46"/>
      <c r="M244" s="221" t="s">
        <v>19</v>
      </c>
      <c r="N244" s="222" t="s">
        <v>47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171</v>
      </c>
      <c r="AT244" s="225" t="s">
        <v>143</v>
      </c>
      <c r="AU244" s="225" t="s">
        <v>86</v>
      </c>
      <c r="AY244" s="19" t="s">
        <v>140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84</v>
      </c>
      <c r="BK244" s="226">
        <f>ROUND(I244*H244,2)</f>
        <v>0</v>
      </c>
      <c r="BL244" s="19" t="s">
        <v>171</v>
      </c>
      <c r="BM244" s="225" t="s">
        <v>920</v>
      </c>
    </row>
    <row r="245" s="2" customFormat="1">
      <c r="A245" s="40"/>
      <c r="B245" s="41"/>
      <c r="C245" s="42"/>
      <c r="D245" s="227" t="s">
        <v>150</v>
      </c>
      <c r="E245" s="42"/>
      <c r="F245" s="228" t="s">
        <v>492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150</v>
      </c>
      <c r="AU245" s="19" t="s">
        <v>86</v>
      </c>
    </row>
    <row r="246" s="12" customFormat="1" ht="22.8" customHeight="1">
      <c r="A246" s="12"/>
      <c r="B246" s="198"/>
      <c r="C246" s="199"/>
      <c r="D246" s="200" t="s">
        <v>75</v>
      </c>
      <c r="E246" s="212" t="s">
        <v>516</v>
      </c>
      <c r="F246" s="212" t="s">
        <v>517</v>
      </c>
      <c r="G246" s="199"/>
      <c r="H246" s="199"/>
      <c r="I246" s="202"/>
      <c r="J246" s="213">
        <f>BK246</f>
        <v>0</v>
      </c>
      <c r="K246" s="199"/>
      <c r="L246" s="204"/>
      <c r="M246" s="205"/>
      <c r="N246" s="206"/>
      <c r="O246" s="206"/>
      <c r="P246" s="207">
        <f>SUM(P247:P248)</f>
        <v>0</v>
      </c>
      <c r="Q246" s="206"/>
      <c r="R246" s="207">
        <f>SUM(R247:R248)</f>
        <v>0</v>
      </c>
      <c r="S246" s="206"/>
      <c r="T246" s="208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84</v>
      </c>
      <c r="AT246" s="210" t="s">
        <v>75</v>
      </c>
      <c r="AU246" s="210" t="s">
        <v>84</v>
      </c>
      <c r="AY246" s="209" t="s">
        <v>140</v>
      </c>
      <c r="BK246" s="211">
        <f>SUM(BK247:BK248)</f>
        <v>0</v>
      </c>
    </row>
    <row r="247" s="2" customFormat="1" ht="44.25" customHeight="1">
      <c r="A247" s="40"/>
      <c r="B247" s="41"/>
      <c r="C247" s="214" t="s">
        <v>702</v>
      </c>
      <c r="D247" s="214" t="s">
        <v>143</v>
      </c>
      <c r="E247" s="215" t="s">
        <v>519</v>
      </c>
      <c r="F247" s="216" t="s">
        <v>520</v>
      </c>
      <c r="G247" s="217" t="s">
        <v>334</v>
      </c>
      <c r="H247" s="218">
        <v>2763.288</v>
      </c>
      <c r="I247" s="219"/>
      <c r="J247" s="220">
        <f>ROUND(I247*H247,2)</f>
        <v>0</v>
      </c>
      <c r="K247" s="216" t="s">
        <v>147</v>
      </c>
      <c r="L247" s="46"/>
      <c r="M247" s="221" t="s">
        <v>19</v>
      </c>
      <c r="N247" s="222" t="s">
        <v>47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171</v>
      </c>
      <c r="AT247" s="225" t="s">
        <v>143</v>
      </c>
      <c r="AU247" s="225" t="s">
        <v>86</v>
      </c>
      <c r="AY247" s="19" t="s">
        <v>140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84</v>
      </c>
      <c r="BK247" s="226">
        <f>ROUND(I247*H247,2)</f>
        <v>0</v>
      </c>
      <c r="BL247" s="19" t="s">
        <v>171</v>
      </c>
      <c r="BM247" s="225" t="s">
        <v>921</v>
      </c>
    </row>
    <row r="248" s="2" customFormat="1">
      <c r="A248" s="40"/>
      <c r="B248" s="41"/>
      <c r="C248" s="42"/>
      <c r="D248" s="227" t="s">
        <v>150</v>
      </c>
      <c r="E248" s="42"/>
      <c r="F248" s="228" t="s">
        <v>522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150</v>
      </c>
      <c r="AU248" s="19" t="s">
        <v>86</v>
      </c>
    </row>
    <row r="249" s="12" customFormat="1" ht="25.92" customHeight="1">
      <c r="A249" s="12"/>
      <c r="B249" s="198"/>
      <c r="C249" s="199"/>
      <c r="D249" s="200" t="s">
        <v>75</v>
      </c>
      <c r="E249" s="201" t="s">
        <v>778</v>
      </c>
      <c r="F249" s="201" t="s">
        <v>779</v>
      </c>
      <c r="G249" s="199"/>
      <c r="H249" s="199"/>
      <c r="I249" s="202"/>
      <c r="J249" s="203">
        <f>BK249</f>
        <v>0</v>
      </c>
      <c r="K249" s="199"/>
      <c r="L249" s="204"/>
      <c r="M249" s="205"/>
      <c r="N249" s="206"/>
      <c r="O249" s="206"/>
      <c r="P249" s="207">
        <f>P250+P256</f>
        <v>0</v>
      </c>
      <c r="Q249" s="206"/>
      <c r="R249" s="207">
        <f>R250+R256</f>
        <v>5.5118157999999999</v>
      </c>
      <c r="S249" s="206"/>
      <c r="T249" s="208">
        <f>T250+T256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9" t="s">
        <v>86</v>
      </c>
      <c r="AT249" s="210" t="s">
        <v>75</v>
      </c>
      <c r="AU249" s="210" t="s">
        <v>76</v>
      </c>
      <c r="AY249" s="209" t="s">
        <v>140</v>
      </c>
      <c r="BK249" s="211">
        <f>BK250+BK256</f>
        <v>0</v>
      </c>
    </row>
    <row r="250" s="12" customFormat="1" ht="22.8" customHeight="1">
      <c r="A250" s="12"/>
      <c r="B250" s="198"/>
      <c r="C250" s="199"/>
      <c r="D250" s="200" t="s">
        <v>75</v>
      </c>
      <c r="E250" s="212" t="s">
        <v>780</v>
      </c>
      <c r="F250" s="212" t="s">
        <v>781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SUM(P251:P255)</f>
        <v>0</v>
      </c>
      <c r="Q250" s="206"/>
      <c r="R250" s="207">
        <f>SUM(R251:R255)</f>
        <v>0.026815799999999997</v>
      </c>
      <c r="S250" s="206"/>
      <c r="T250" s="208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86</v>
      </c>
      <c r="AT250" s="210" t="s">
        <v>75</v>
      </c>
      <c r="AU250" s="210" t="s">
        <v>84</v>
      </c>
      <c r="AY250" s="209" t="s">
        <v>140</v>
      </c>
      <c r="BK250" s="211">
        <f>SUM(BK251:BK255)</f>
        <v>0</v>
      </c>
    </row>
    <row r="251" s="2" customFormat="1" ht="24.15" customHeight="1">
      <c r="A251" s="40"/>
      <c r="B251" s="41"/>
      <c r="C251" s="214" t="s">
        <v>704</v>
      </c>
      <c r="D251" s="214" t="s">
        <v>143</v>
      </c>
      <c r="E251" s="215" t="s">
        <v>922</v>
      </c>
      <c r="F251" s="216" t="s">
        <v>923</v>
      </c>
      <c r="G251" s="217" t="s">
        <v>357</v>
      </c>
      <c r="H251" s="218">
        <v>66</v>
      </c>
      <c r="I251" s="219"/>
      <c r="J251" s="220">
        <f>ROUND(I251*H251,2)</f>
        <v>0</v>
      </c>
      <c r="K251" s="216" t="s">
        <v>147</v>
      </c>
      <c r="L251" s="46"/>
      <c r="M251" s="221" t="s">
        <v>19</v>
      </c>
      <c r="N251" s="222" t="s">
        <v>47</v>
      </c>
      <c r="O251" s="86"/>
      <c r="P251" s="223">
        <f>O251*H251</f>
        <v>0</v>
      </c>
      <c r="Q251" s="223">
        <v>4.0000000000000003E-05</v>
      </c>
      <c r="R251" s="223">
        <f>Q251*H251</f>
        <v>0.0026400000000000004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273</v>
      </c>
      <c r="AT251" s="225" t="s">
        <v>143</v>
      </c>
      <c r="AU251" s="225" t="s">
        <v>86</v>
      </c>
      <c r="AY251" s="19" t="s">
        <v>140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84</v>
      </c>
      <c r="BK251" s="226">
        <f>ROUND(I251*H251,2)</f>
        <v>0</v>
      </c>
      <c r="BL251" s="19" t="s">
        <v>273</v>
      </c>
      <c r="BM251" s="225" t="s">
        <v>924</v>
      </c>
    </row>
    <row r="252" s="2" customFormat="1">
      <c r="A252" s="40"/>
      <c r="B252" s="41"/>
      <c r="C252" s="42"/>
      <c r="D252" s="227" t="s">
        <v>150</v>
      </c>
      <c r="E252" s="42"/>
      <c r="F252" s="228" t="s">
        <v>925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150</v>
      </c>
      <c r="AU252" s="19" t="s">
        <v>86</v>
      </c>
    </row>
    <row r="253" s="13" customFormat="1">
      <c r="A253" s="13"/>
      <c r="B253" s="234"/>
      <c r="C253" s="235"/>
      <c r="D253" s="232" t="s">
        <v>183</v>
      </c>
      <c r="E253" s="236" t="s">
        <v>19</v>
      </c>
      <c r="F253" s="237" t="s">
        <v>926</v>
      </c>
      <c r="G253" s="235"/>
      <c r="H253" s="238">
        <v>66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183</v>
      </c>
      <c r="AU253" s="244" t="s">
        <v>86</v>
      </c>
      <c r="AV253" s="13" t="s">
        <v>86</v>
      </c>
      <c r="AW253" s="13" t="s">
        <v>37</v>
      </c>
      <c r="AX253" s="13" t="s">
        <v>84</v>
      </c>
      <c r="AY253" s="244" t="s">
        <v>140</v>
      </c>
    </row>
    <row r="254" s="2" customFormat="1" ht="24.15" customHeight="1">
      <c r="A254" s="40"/>
      <c r="B254" s="41"/>
      <c r="C254" s="269" t="s">
        <v>708</v>
      </c>
      <c r="D254" s="269" t="s">
        <v>342</v>
      </c>
      <c r="E254" s="270" t="s">
        <v>927</v>
      </c>
      <c r="F254" s="271" t="s">
        <v>928</v>
      </c>
      <c r="G254" s="272" t="s">
        <v>357</v>
      </c>
      <c r="H254" s="273">
        <v>80.585999999999999</v>
      </c>
      <c r="I254" s="274"/>
      <c r="J254" s="275">
        <f>ROUND(I254*H254,2)</f>
        <v>0</v>
      </c>
      <c r="K254" s="271" t="s">
        <v>147</v>
      </c>
      <c r="L254" s="276"/>
      <c r="M254" s="277" t="s">
        <v>19</v>
      </c>
      <c r="N254" s="278" t="s">
        <v>47</v>
      </c>
      <c r="O254" s="86"/>
      <c r="P254" s="223">
        <f>O254*H254</f>
        <v>0</v>
      </c>
      <c r="Q254" s="223">
        <v>0.00029999999999999997</v>
      </c>
      <c r="R254" s="223">
        <f>Q254*H254</f>
        <v>0.024175799999999997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472</v>
      </c>
      <c r="AT254" s="225" t="s">
        <v>342</v>
      </c>
      <c r="AU254" s="225" t="s">
        <v>86</v>
      </c>
      <c r="AY254" s="19" t="s">
        <v>140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84</v>
      </c>
      <c r="BK254" s="226">
        <f>ROUND(I254*H254,2)</f>
        <v>0</v>
      </c>
      <c r="BL254" s="19" t="s">
        <v>273</v>
      </c>
      <c r="BM254" s="225" t="s">
        <v>929</v>
      </c>
    </row>
    <row r="255" s="13" customFormat="1">
      <c r="A255" s="13"/>
      <c r="B255" s="234"/>
      <c r="C255" s="235"/>
      <c r="D255" s="232" t="s">
        <v>183</v>
      </c>
      <c r="E255" s="235"/>
      <c r="F255" s="237" t="s">
        <v>930</v>
      </c>
      <c r="G255" s="235"/>
      <c r="H255" s="238">
        <v>80.585999999999999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183</v>
      </c>
      <c r="AU255" s="244" t="s">
        <v>86</v>
      </c>
      <c r="AV255" s="13" t="s">
        <v>86</v>
      </c>
      <c r="AW255" s="13" t="s">
        <v>4</v>
      </c>
      <c r="AX255" s="13" t="s">
        <v>84</v>
      </c>
      <c r="AY255" s="244" t="s">
        <v>140</v>
      </c>
    </row>
    <row r="256" s="12" customFormat="1" ht="22.8" customHeight="1">
      <c r="A256" s="12"/>
      <c r="B256" s="198"/>
      <c r="C256" s="199"/>
      <c r="D256" s="200" t="s">
        <v>75</v>
      </c>
      <c r="E256" s="212" t="s">
        <v>804</v>
      </c>
      <c r="F256" s="212" t="s">
        <v>805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SUM(P257:P261)</f>
        <v>0</v>
      </c>
      <c r="Q256" s="206"/>
      <c r="R256" s="207">
        <f>SUM(R257:R261)</f>
        <v>5.4850000000000003</v>
      </c>
      <c r="S256" s="206"/>
      <c r="T256" s="208">
        <f>SUM(T257:T261)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86</v>
      </c>
      <c r="AT256" s="210" t="s">
        <v>75</v>
      </c>
      <c r="AU256" s="210" t="s">
        <v>84</v>
      </c>
      <c r="AY256" s="209" t="s">
        <v>140</v>
      </c>
      <c r="BK256" s="211">
        <f>SUM(BK257:BK261)</f>
        <v>0</v>
      </c>
    </row>
    <row r="257" s="2" customFormat="1" ht="24.15" customHeight="1">
      <c r="A257" s="40"/>
      <c r="B257" s="41"/>
      <c r="C257" s="214" t="s">
        <v>713</v>
      </c>
      <c r="D257" s="214" t="s">
        <v>143</v>
      </c>
      <c r="E257" s="215" t="s">
        <v>807</v>
      </c>
      <c r="F257" s="216" t="s">
        <v>808</v>
      </c>
      <c r="G257" s="217" t="s">
        <v>291</v>
      </c>
      <c r="H257" s="218">
        <v>1</v>
      </c>
      <c r="I257" s="219"/>
      <c r="J257" s="220">
        <f>ROUND(I257*H257,2)</f>
        <v>0</v>
      </c>
      <c r="K257" s="216" t="s">
        <v>19</v>
      </c>
      <c r="L257" s="46"/>
      <c r="M257" s="221" t="s">
        <v>19</v>
      </c>
      <c r="N257" s="222" t="s">
        <v>47</v>
      </c>
      <c r="O257" s="86"/>
      <c r="P257" s="223">
        <f>O257*H257</f>
        <v>0</v>
      </c>
      <c r="Q257" s="223">
        <v>5.4850000000000003</v>
      </c>
      <c r="R257" s="223">
        <f>Q257*H257</f>
        <v>5.4850000000000003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273</v>
      </c>
      <c r="AT257" s="225" t="s">
        <v>143</v>
      </c>
      <c r="AU257" s="225" t="s">
        <v>86</v>
      </c>
      <c r="AY257" s="19" t="s">
        <v>140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84</v>
      </c>
      <c r="BK257" s="226">
        <f>ROUND(I257*H257,2)</f>
        <v>0</v>
      </c>
      <c r="BL257" s="19" t="s">
        <v>273</v>
      </c>
      <c r="BM257" s="225" t="s">
        <v>931</v>
      </c>
    </row>
    <row r="258" s="2" customFormat="1">
      <c r="A258" s="40"/>
      <c r="B258" s="41"/>
      <c r="C258" s="42"/>
      <c r="D258" s="232" t="s">
        <v>152</v>
      </c>
      <c r="E258" s="42"/>
      <c r="F258" s="233" t="s">
        <v>810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152</v>
      </c>
      <c r="AU258" s="19" t="s">
        <v>86</v>
      </c>
    </row>
    <row r="259" s="13" customFormat="1">
      <c r="A259" s="13"/>
      <c r="B259" s="234"/>
      <c r="C259" s="235"/>
      <c r="D259" s="232" t="s">
        <v>183</v>
      </c>
      <c r="E259" s="236" t="s">
        <v>19</v>
      </c>
      <c r="F259" s="237" t="s">
        <v>811</v>
      </c>
      <c r="G259" s="235"/>
      <c r="H259" s="238">
        <v>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183</v>
      </c>
      <c r="AU259" s="244" t="s">
        <v>86</v>
      </c>
      <c r="AV259" s="13" t="s">
        <v>86</v>
      </c>
      <c r="AW259" s="13" t="s">
        <v>37</v>
      </c>
      <c r="AX259" s="13" t="s">
        <v>84</v>
      </c>
      <c r="AY259" s="244" t="s">
        <v>140</v>
      </c>
    </row>
    <row r="260" s="2" customFormat="1" ht="44.25" customHeight="1">
      <c r="A260" s="40"/>
      <c r="B260" s="41"/>
      <c r="C260" s="214" t="s">
        <v>717</v>
      </c>
      <c r="D260" s="214" t="s">
        <v>143</v>
      </c>
      <c r="E260" s="215" t="s">
        <v>813</v>
      </c>
      <c r="F260" s="216" t="s">
        <v>814</v>
      </c>
      <c r="G260" s="217" t="s">
        <v>334</v>
      </c>
      <c r="H260" s="218">
        <v>5.4850000000000003</v>
      </c>
      <c r="I260" s="219"/>
      <c r="J260" s="220">
        <f>ROUND(I260*H260,2)</f>
        <v>0</v>
      </c>
      <c r="K260" s="216" t="s">
        <v>147</v>
      </c>
      <c r="L260" s="46"/>
      <c r="M260" s="221" t="s">
        <v>19</v>
      </c>
      <c r="N260" s="222" t="s">
        <v>47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273</v>
      </c>
      <c r="AT260" s="225" t="s">
        <v>143</v>
      </c>
      <c r="AU260" s="225" t="s">
        <v>86</v>
      </c>
      <c r="AY260" s="19" t="s">
        <v>140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84</v>
      </c>
      <c r="BK260" s="226">
        <f>ROUND(I260*H260,2)</f>
        <v>0</v>
      </c>
      <c r="BL260" s="19" t="s">
        <v>273</v>
      </c>
      <c r="BM260" s="225" t="s">
        <v>932</v>
      </c>
    </row>
    <row r="261" s="2" customFormat="1">
      <c r="A261" s="40"/>
      <c r="B261" s="41"/>
      <c r="C261" s="42"/>
      <c r="D261" s="227" t="s">
        <v>150</v>
      </c>
      <c r="E261" s="42"/>
      <c r="F261" s="228" t="s">
        <v>816</v>
      </c>
      <c r="G261" s="42"/>
      <c r="H261" s="42"/>
      <c r="I261" s="229"/>
      <c r="J261" s="42"/>
      <c r="K261" s="42"/>
      <c r="L261" s="46"/>
      <c r="M261" s="279"/>
      <c r="N261" s="280"/>
      <c r="O261" s="281"/>
      <c r="P261" s="281"/>
      <c r="Q261" s="281"/>
      <c r="R261" s="281"/>
      <c r="S261" s="281"/>
      <c r="T261" s="282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150</v>
      </c>
      <c r="AU261" s="19" t="s">
        <v>86</v>
      </c>
    </row>
    <row r="262" s="2" customFormat="1" ht="6.96" customHeight="1">
      <c r="A262" s="40"/>
      <c r="B262" s="61"/>
      <c r="C262" s="62"/>
      <c r="D262" s="62"/>
      <c r="E262" s="62"/>
      <c r="F262" s="62"/>
      <c r="G262" s="62"/>
      <c r="H262" s="62"/>
      <c r="I262" s="62"/>
      <c r="J262" s="62"/>
      <c r="K262" s="62"/>
      <c r="L262" s="46"/>
      <c r="M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</row>
  </sheetData>
  <sheetProtection sheet="1" autoFilter="0" formatColumns="0" formatRows="0" objects="1" scenarios="1" spinCount="100000" saltValue="eC7RgeeksY4GWCoraGdzvzfsDwOxSB/QQOye1hq7/81xwpii9pLHt2uSQLJavhOC04G6XaN88GTS3sJSXCfSEA==" hashValue="AF5mZOMRFNrfGtLe5N+z+/hH9w+x7B6fO8HnpLLoUSCN8OV1eug/sHkqxGJmk3raCheLE7So8agTRXKIYRhKkQ==" algorithmName="SHA-512" password="CC35"/>
  <autoFilter ref="C96:K2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3_02/122351105"/>
    <hyperlink ref="F108" r:id="rId2" display="https://podminky.urs.cz/item/CS_URS_2023_02/131313701"/>
    <hyperlink ref="F119" r:id="rId3" display="https://podminky.urs.cz/item/CS_URS_2023_02/171251201"/>
    <hyperlink ref="F121" r:id="rId4" display="https://podminky.urs.cz/item/CS_URS_2023_02/171201231"/>
    <hyperlink ref="F124" r:id="rId5" display="https://podminky.urs.cz/item/CS_URS_2023_02/171152101"/>
    <hyperlink ref="F126" r:id="rId6" display="https://podminky.urs.cz/item/CS_URS_2023_02/171152111"/>
    <hyperlink ref="F133" r:id="rId7" display="https://podminky.urs.cz/item/CS_URS_2023_02/181152302"/>
    <hyperlink ref="F135" r:id="rId8" display="https://podminky.urs.cz/item/CS_URS_2023_02/182111111"/>
    <hyperlink ref="F139" r:id="rId9" display="https://podminky.urs.cz/item/CS_URS_2023_02/182151112"/>
    <hyperlink ref="F141" r:id="rId10" display="https://podminky.urs.cz/item/CS_URS_2023_02/181111123"/>
    <hyperlink ref="F143" r:id="rId11" display="https://podminky.urs.cz/item/CS_URS_2023_02/181411133"/>
    <hyperlink ref="F151" r:id="rId12" display="https://podminky.urs.cz/item/CS_URS_2023_02/212532111"/>
    <hyperlink ref="F154" r:id="rId13" display="https://podminky.urs.cz/item/CS_URS_2023_02/212755214"/>
    <hyperlink ref="F156" r:id="rId14" display="https://podminky.urs.cz/item/CS_URS_2023_02/275313911"/>
    <hyperlink ref="F162" r:id="rId15" display="https://podminky.urs.cz/item/CS_URS_2023_02/275351121"/>
    <hyperlink ref="F165" r:id="rId16" display="https://podminky.urs.cz/item/CS_URS_2023_02/275351122"/>
    <hyperlink ref="F173" r:id="rId17" display="https://podminky.urs.cz/item/CS_URS_2023_02/327111155"/>
    <hyperlink ref="F176" r:id="rId18" display="https://podminky.urs.cz/item/CS_URS_2023_02/327501111"/>
    <hyperlink ref="F179" r:id="rId19" display="https://podminky.urs.cz/item/CS_URS_2023_02/339921132"/>
    <hyperlink ref="F188" r:id="rId20" display="https://podminky.urs.cz/item/CS_URS_2023_02/463212111"/>
    <hyperlink ref="F193" r:id="rId21" display="https://podminky.urs.cz/item/CS_URS_2023_02/564851111"/>
    <hyperlink ref="F196" r:id="rId22" display="https://podminky.urs.cz/item/CS_URS_2023_02/565135111"/>
    <hyperlink ref="F199" r:id="rId23" display="https://podminky.urs.cz/item/CS_URS_2023_02/573111115"/>
    <hyperlink ref="F201" r:id="rId24" display="https://podminky.urs.cz/item/CS_URS_2023_02/573211112"/>
    <hyperlink ref="F203" r:id="rId25" display="https://podminky.urs.cz/item/CS_URS_2023_02/577134111"/>
    <hyperlink ref="F207" r:id="rId26" display="https://podminky.urs.cz/item/CS_URS_2023_02/899132121"/>
    <hyperlink ref="F212" r:id="rId27" display="https://podminky.urs.cz/item/CS_URS_2023_02/914111111"/>
    <hyperlink ref="F220" r:id="rId28" display="https://podminky.urs.cz/item/CS_URS_2023_02/914511112"/>
    <hyperlink ref="F223" r:id="rId29" display="https://podminky.urs.cz/item/CS_URS_2023_02/916231213"/>
    <hyperlink ref="F228" r:id="rId30" display="https://podminky.urs.cz/item/CS_URS_2023_02/916241213"/>
    <hyperlink ref="F237" r:id="rId31" display="https://podminky.urs.cz/item/CS_URS_2023_02/919726202"/>
    <hyperlink ref="F243" r:id="rId32" display="https://podminky.urs.cz/item/CS_URS_2023_02/919732211"/>
    <hyperlink ref="F245" r:id="rId33" display="https://podminky.urs.cz/item/CS_URS_2023_02/919735112"/>
    <hyperlink ref="F248" r:id="rId34" display="https://podminky.urs.cz/item/CS_URS_2023_02/998225111"/>
    <hyperlink ref="F252" r:id="rId35" display="https://podminky.urs.cz/item/CS_URS_2023_02/711161273"/>
    <hyperlink ref="F261" r:id="rId36" display="https://podminky.urs.cz/item/CS_URS_2023_02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110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CYKLOSTEZKA R05 UL. 5.KVĚTNA - HL. NÁDRAŽÍ, JIHLAVA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111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933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23. 10. 2024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39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ROUND((SUM(BE81:BE111)),  2)</f>
        <v>0</v>
      </c>
      <c r="G33" s="40"/>
      <c r="H33" s="40"/>
      <c r="I33" s="159">
        <v>0.20999999999999999</v>
      </c>
      <c r="J33" s="158">
        <f>ROUND(((SUM(BE81:BE111))*I33),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ROUND((SUM(BF81:BF111)),  2)</f>
        <v>0</v>
      </c>
      <c r="G34" s="40"/>
      <c r="H34" s="40"/>
      <c r="I34" s="159">
        <v>0.14999999999999999</v>
      </c>
      <c r="J34" s="158">
        <f>ROUND(((SUM(BF81:BF111))*I34),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ROUND((SUM(BG81:BG111)),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ROUND((SUM(BH81:BH111)),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ROUND((SUM(BI81:BI111)),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113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CYKLOSTEZKA R05 UL. 5.KVĚTNA - HL. NÁDRAŽÍ, JIHLAVA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111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106 - KÁCENÍ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23. 10. 2024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PROfi Jihlava spol. s 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Zbytovská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114</v>
      </c>
      <c r="D57" s="173"/>
      <c r="E57" s="173"/>
      <c r="F57" s="173"/>
      <c r="G57" s="173"/>
      <c r="H57" s="173"/>
      <c r="I57" s="173"/>
      <c r="J57" s="174" t="s">
        <v>115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116</v>
      </c>
    </row>
    <row r="60" s="9" customFormat="1" ht="24.96" customHeight="1">
      <c r="A60" s="9"/>
      <c r="B60" s="176"/>
      <c r="C60" s="177"/>
      <c r="D60" s="178" t="s">
        <v>305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306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124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CYKLOSTEZKA R05 UL. 5.KVĚTNA - HL. NÁDRAŽÍ, JIHLAVA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111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106 - KÁCENÍ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23. 10. 2024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25</v>
      </c>
      <c r="D77" s="42"/>
      <c r="E77" s="42"/>
      <c r="F77" s="29" t="str">
        <f>E15</f>
        <v>Statutární město Jihlava</v>
      </c>
      <c r="G77" s="42"/>
      <c r="H77" s="42"/>
      <c r="I77" s="34" t="s">
        <v>33</v>
      </c>
      <c r="J77" s="38" t="str">
        <f>E21</f>
        <v>PROfi Jihlava spol. s r.o.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>Zbytovská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125</v>
      </c>
      <c r="D80" s="190" t="s">
        <v>61</v>
      </c>
      <c r="E80" s="190" t="s">
        <v>57</v>
      </c>
      <c r="F80" s="190" t="s">
        <v>58</v>
      </c>
      <c r="G80" s="190" t="s">
        <v>126</v>
      </c>
      <c r="H80" s="190" t="s">
        <v>127</v>
      </c>
      <c r="I80" s="190" t="s">
        <v>128</v>
      </c>
      <c r="J80" s="190" t="s">
        <v>115</v>
      </c>
      <c r="K80" s="191" t="s">
        <v>129</v>
      </c>
      <c r="L80" s="192"/>
      <c r="M80" s="94" t="s">
        <v>19</v>
      </c>
      <c r="N80" s="95" t="s">
        <v>46</v>
      </c>
      <c r="O80" s="95" t="s">
        <v>130</v>
      </c>
      <c r="P80" s="95" t="s">
        <v>131</v>
      </c>
      <c r="Q80" s="95" t="s">
        <v>132</v>
      </c>
      <c r="R80" s="95" t="s">
        <v>133</v>
      </c>
      <c r="S80" s="95" t="s">
        <v>134</v>
      </c>
      <c r="T80" s="96" t="s">
        <v>135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136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75</v>
      </c>
      <c r="AU81" s="19" t="s">
        <v>116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75</v>
      </c>
      <c r="E82" s="201" t="s">
        <v>313</v>
      </c>
      <c r="F82" s="201" t="s">
        <v>314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84</v>
      </c>
      <c r="AT82" s="210" t="s">
        <v>75</v>
      </c>
      <c r="AU82" s="210" t="s">
        <v>76</v>
      </c>
      <c r="AY82" s="209" t="s">
        <v>140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75</v>
      </c>
      <c r="E83" s="212" t="s">
        <v>84</v>
      </c>
      <c r="F83" s="212" t="s">
        <v>315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SUM(P84:P111)</f>
        <v>0</v>
      </c>
      <c r="Q83" s="206"/>
      <c r="R83" s="207">
        <f>SUM(R84:R111)</f>
        <v>0</v>
      </c>
      <c r="S83" s="206"/>
      <c r="T83" s="208">
        <f>SUM(T84:T111)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84</v>
      </c>
      <c r="AT83" s="210" t="s">
        <v>75</v>
      </c>
      <c r="AU83" s="210" t="s">
        <v>84</v>
      </c>
      <c r="AY83" s="209" t="s">
        <v>140</v>
      </c>
      <c r="BK83" s="211">
        <f>SUM(BK84:BK111)</f>
        <v>0</v>
      </c>
    </row>
    <row r="84" s="2" customFormat="1" ht="49.05" customHeight="1">
      <c r="A84" s="40"/>
      <c r="B84" s="41"/>
      <c r="C84" s="214" t="s">
        <v>84</v>
      </c>
      <c r="D84" s="214" t="s">
        <v>143</v>
      </c>
      <c r="E84" s="215" t="s">
        <v>934</v>
      </c>
      <c r="F84" s="216" t="s">
        <v>935</v>
      </c>
      <c r="G84" s="217" t="s">
        <v>357</v>
      </c>
      <c r="H84" s="218">
        <v>510</v>
      </c>
      <c r="I84" s="219"/>
      <c r="J84" s="220">
        <f>ROUND(I84*H84,2)</f>
        <v>0</v>
      </c>
      <c r="K84" s="216" t="s">
        <v>147</v>
      </c>
      <c r="L84" s="46"/>
      <c r="M84" s="221" t="s">
        <v>19</v>
      </c>
      <c r="N84" s="222" t="s">
        <v>47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171</v>
      </c>
      <c r="AT84" s="225" t="s">
        <v>143</v>
      </c>
      <c r="AU84" s="225" t="s">
        <v>86</v>
      </c>
      <c r="AY84" s="19" t="s">
        <v>140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84</v>
      </c>
      <c r="BK84" s="226">
        <f>ROUND(I84*H84,2)</f>
        <v>0</v>
      </c>
      <c r="BL84" s="19" t="s">
        <v>171</v>
      </c>
      <c r="BM84" s="225" t="s">
        <v>936</v>
      </c>
    </row>
    <row r="85" s="2" customFormat="1">
      <c r="A85" s="40"/>
      <c r="B85" s="41"/>
      <c r="C85" s="42"/>
      <c r="D85" s="227" t="s">
        <v>150</v>
      </c>
      <c r="E85" s="42"/>
      <c r="F85" s="228" t="s">
        <v>937</v>
      </c>
      <c r="G85" s="42"/>
      <c r="H85" s="42"/>
      <c r="I85" s="229"/>
      <c r="J85" s="42"/>
      <c r="K85" s="42"/>
      <c r="L85" s="46"/>
      <c r="M85" s="230"/>
      <c r="N85" s="23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150</v>
      </c>
      <c r="AU85" s="19" t="s">
        <v>86</v>
      </c>
    </row>
    <row r="86" s="2" customFormat="1" ht="33" customHeight="1">
      <c r="A86" s="40"/>
      <c r="B86" s="41"/>
      <c r="C86" s="214" t="s">
        <v>86</v>
      </c>
      <c r="D86" s="214" t="s">
        <v>143</v>
      </c>
      <c r="E86" s="215" t="s">
        <v>938</v>
      </c>
      <c r="F86" s="216" t="s">
        <v>939</v>
      </c>
      <c r="G86" s="217" t="s">
        <v>357</v>
      </c>
      <c r="H86" s="218">
        <v>510</v>
      </c>
      <c r="I86" s="219"/>
      <c r="J86" s="220">
        <f>ROUND(I86*H86,2)</f>
        <v>0</v>
      </c>
      <c r="K86" s="216" t="s">
        <v>147</v>
      </c>
      <c r="L86" s="46"/>
      <c r="M86" s="221" t="s">
        <v>19</v>
      </c>
      <c r="N86" s="222" t="s">
        <v>47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171</v>
      </c>
      <c r="AT86" s="225" t="s">
        <v>143</v>
      </c>
      <c r="AU86" s="225" t="s">
        <v>86</v>
      </c>
      <c r="AY86" s="19" t="s">
        <v>140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84</v>
      </c>
      <c r="BK86" s="226">
        <f>ROUND(I86*H86,2)</f>
        <v>0</v>
      </c>
      <c r="BL86" s="19" t="s">
        <v>171</v>
      </c>
      <c r="BM86" s="225" t="s">
        <v>940</v>
      </c>
    </row>
    <row r="87" s="2" customFormat="1">
      <c r="A87" s="40"/>
      <c r="B87" s="41"/>
      <c r="C87" s="42"/>
      <c r="D87" s="227" t="s">
        <v>150</v>
      </c>
      <c r="E87" s="42"/>
      <c r="F87" s="228" t="s">
        <v>941</v>
      </c>
      <c r="G87" s="42"/>
      <c r="H87" s="42"/>
      <c r="I87" s="229"/>
      <c r="J87" s="42"/>
      <c r="K87" s="42"/>
      <c r="L87" s="46"/>
      <c r="M87" s="230"/>
      <c r="N87" s="231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150</v>
      </c>
      <c r="AU87" s="19" t="s">
        <v>86</v>
      </c>
    </row>
    <row r="88" s="2" customFormat="1" ht="33" customHeight="1">
      <c r="A88" s="40"/>
      <c r="B88" s="41"/>
      <c r="C88" s="214" t="s">
        <v>159</v>
      </c>
      <c r="D88" s="214" t="s">
        <v>143</v>
      </c>
      <c r="E88" s="215" t="s">
        <v>942</v>
      </c>
      <c r="F88" s="216" t="s">
        <v>943</v>
      </c>
      <c r="G88" s="217" t="s">
        <v>427</v>
      </c>
      <c r="H88" s="218">
        <v>9</v>
      </c>
      <c r="I88" s="219"/>
      <c r="J88" s="220">
        <f>ROUND(I88*H88,2)</f>
        <v>0</v>
      </c>
      <c r="K88" s="216" t="s">
        <v>147</v>
      </c>
      <c r="L88" s="46"/>
      <c r="M88" s="221" t="s">
        <v>19</v>
      </c>
      <c r="N88" s="222" t="s">
        <v>47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171</v>
      </c>
      <c r="AT88" s="225" t="s">
        <v>143</v>
      </c>
      <c r="AU88" s="225" t="s">
        <v>86</v>
      </c>
      <c r="AY88" s="19" t="s">
        <v>140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84</v>
      </c>
      <c r="BK88" s="226">
        <f>ROUND(I88*H88,2)</f>
        <v>0</v>
      </c>
      <c r="BL88" s="19" t="s">
        <v>171</v>
      </c>
      <c r="BM88" s="225" t="s">
        <v>944</v>
      </c>
    </row>
    <row r="89" s="2" customFormat="1">
      <c r="A89" s="40"/>
      <c r="B89" s="41"/>
      <c r="C89" s="42"/>
      <c r="D89" s="227" t="s">
        <v>150</v>
      </c>
      <c r="E89" s="42"/>
      <c r="F89" s="228" t="s">
        <v>945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150</v>
      </c>
      <c r="AU89" s="19" t="s">
        <v>86</v>
      </c>
    </row>
    <row r="90" s="2" customFormat="1" ht="24.15" customHeight="1">
      <c r="A90" s="40"/>
      <c r="B90" s="41"/>
      <c r="C90" s="214" t="s">
        <v>171</v>
      </c>
      <c r="D90" s="214" t="s">
        <v>143</v>
      </c>
      <c r="E90" s="215" t="s">
        <v>946</v>
      </c>
      <c r="F90" s="216" t="s">
        <v>947</v>
      </c>
      <c r="G90" s="217" t="s">
        <v>427</v>
      </c>
      <c r="H90" s="218">
        <v>9</v>
      </c>
      <c r="I90" s="219"/>
      <c r="J90" s="220">
        <f>ROUND(I90*H90,2)</f>
        <v>0</v>
      </c>
      <c r="K90" s="216" t="s">
        <v>147</v>
      </c>
      <c r="L90" s="46"/>
      <c r="M90" s="221" t="s">
        <v>19</v>
      </c>
      <c r="N90" s="222" t="s">
        <v>47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171</v>
      </c>
      <c r="AT90" s="225" t="s">
        <v>143</v>
      </c>
      <c r="AU90" s="225" t="s">
        <v>86</v>
      </c>
      <c r="AY90" s="19" t="s">
        <v>140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84</v>
      </c>
      <c r="BK90" s="226">
        <f>ROUND(I90*H90,2)</f>
        <v>0</v>
      </c>
      <c r="BL90" s="19" t="s">
        <v>171</v>
      </c>
      <c r="BM90" s="225" t="s">
        <v>948</v>
      </c>
    </row>
    <row r="91" s="2" customFormat="1">
      <c r="A91" s="40"/>
      <c r="B91" s="41"/>
      <c r="C91" s="42"/>
      <c r="D91" s="227" t="s">
        <v>150</v>
      </c>
      <c r="E91" s="42"/>
      <c r="F91" s="228" t="s">
        <v>949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86</v>
      </c>
    </row>
    <row r="92" s="2" customFormat="1" ht="37.8" customHeight="1">
      <c r="A92" s="40"/>
      <c r="B92" s="41"/>
      <c r="C92" s="214" t="s">
        <v>139</v>
      </c>
      <c r="D92" s="214" t="s">
        <v>143</v>
      </c>
      <c r="E92" s="215" t="s">
        <v>950</v>
      </c>
      <c r="F92" s="216" t="s">
        <v>951</v>
      </c>
      <c r="G92" s="217" t="s">
        <v>427</v>
      </c>
      <c r="H92" s="218">
        <v>9</v>
      </c>
      <c r="I92" s="219"/>
      <c r="J92" s="220">
        <f>ROUND(I92*H92,2)</f>
        <v>0</v>
      </c>
      <c r="K92" s="216" t="s">
        <v>147</v>
      </c>
      <c r="L92" s="46"/>
      <c r="M92" s="221" t="s">
        <v>19</v>
      </c>
      <c r="N92" s="222" t="s">
        <v>47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171</v>
      </c>
      <c r="AT92" s="225" t="s">
        <v>143</v>
      </c>
      <c r="AU92" s="225" t="s">
        <v>86</v>
      </c>
      <c r="AY92" s="19" t="s">
        <v>140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84</v>
      </c>
      <c r="BK92" s="226">
        <f>ROUND(I92*H92,2)</f>
        <v>0</v>
      </c>
      <c r="BL92" s="19" t="s">
        <v>171</v>
      </c>
      <c r="BM92" s="225" t="s">
        <v>952</v>
      </c>
    </row>
    <row r="93" s="2" customFormat="1">
      <c r="A93" s="40"/>
      <c r="B93" s="41"/>
      <c r="C93" s="42"/>
      <c r="D93" s="227" t="s">
        <v>150</v>
      </c>
      <c r="E93" s="42"/>
      <c r="F93" s="228" t="s">
        <v>953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150</v>
      </c>
      <c r="AU93" s="19" t="s">
        <v>86</v>
      </c>
    </row>
    <row r="94" s="2" customFormat="1" ht="49.05" customHeight="1">
      <c r="A94" s="40"/>
      <c r="B94" s="41"/>
      <c r="C94" s="214" t="s">
        <v>202</v>
      </c>
      <c r="D94" s="214" t="s">
        <v>143</v>
      </c>
      <c r="E94" s="215" t="s">
        <v>954</v>
      </c>
      <c r="F94" s="216" t="s">
        <v>955</v>
      </c>
      <c r="G94" s="217" t="s">
        <v>427</v>
      </c>
      <c r="H94" s="218">
        <v>9</v>
      </c>
      <c r="I94" s="219"/>
      <c r="J94" s="220">
        <f>ROUND(I94*H94,2)</f>
        <v>0</v>
      </c>
      <c r="K94" s="216" t="s">
        <v>147</v>
      </c>
      <c r="L94" s="46"/>
      <c r="M94" s="221" t="s">
        <v>19</v>
      </c>
      <c r="N94" s="222" t="s">
        <v>47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171</v>
      </c>
      <c r="AT94" s="225" t="s">
        <v>143</v>
      </c>
      <c r="AU94" s="225" t="s">
        <v>86</v>
      </c>
      <c r="AY94" s="19" t="s">
        <v>140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84</v>
      </c>
      <c r="BK94" s="226">
        <f>ROUND(I94*H94,2)</f>
        <v>0</v>
      </c>
      <c r="BL94" s="19" t="s">
        <v>171</v>
      </c>
      <c r="BM94" s="225" t="s">
        <v>956</v>
      </c>
    </row>
    <row r="95" s="2" customFormat="1">
      <c r="A95" s="40"/>
      <c r="B95" s="41"/>
      <c r="C95" s="42"/>
      <c r="D95" s="227" t="s">
        <v>150</v>
      </c>
      <c r="E95" s="42"/>
      <c r="F95" s="228" t="s">
        <v>957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86</v>
      </c>
    </row>
    <row r="96" s="2" customFormat="1" ht="44.25" customHeight="1">
      <c r="A96" s="40"/>
      <c r="B96" s="41"/>
      <c r="C96" s="214" t="s">
        <v>210</v>
      </c>
      <c r="D96" s="214" t="s">
        <v>143</v>
      </c>
      <c r="E96" s="215" t="s">
        <v>958</v>
      </c>
      <c r="F96" s="216" t="s">
        <v>959</v>
      </c>
      <c r="G96" s="217" t="s">
        <v>427</v>
      </c>
      <c r="H96" s="218">
        <v>9</v>
      </c>
      <c r="I96" s="219"/>
      <c r="J96" s="220">
        <f>ROUND(I96*H96,2)</f>
        <v>0</v>
      </c>
      <c r="K96" s="216" t="s">
        <v>147</v>
      </c>
      <c r="L96" s="46"/>
      <c r="M96" s="221" t="s">
        <v>19</v>
      </c>
      <c r="N96" s="222" t="s">
        <v>47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171</v>
      </c>
      <c r="AT96" s="225" t="s">
        <v>143</v>
      </c>
      <c r="AU96" s="225" t="s">
        <v>86</v>
      </c>
      <c r="AY96" s="19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84</v>
      </c>
      <c r="BK96" s="226">
        <f>ROUND(I96*H96,2)</f>
        <v>0</v>
      </c>
      <c r="BL96" s="19" t="s">
        <v>171</v>
      </c>
      <c r="BM96" s="225" t="s">
        <v>960</v>
      </c>
    </row>
    <row r="97" s="2" customFormat="1">
      <c r="A97" s="40"/>
      <c r="B97" s="41"/>
      <c r="C97" s="42"/>
      <c r="D97" s="227" t="s">
        <v>150</v>
      </c>
      <c r="E97" s="42"/>
      <c r="F97" s="228" t="s">
        <v>961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86</v>
      </c>
    </row>
    <row r="98" s="2" customFormat="1" ht="37.8" customHeight="1">
      <c r="A98" s="40"/>
      <c r="B98" s="41"/>
      <c r="C98" s="214" t="s">
        <v>216</v>
      </c>
      <c r="D98" s="214" t="s">
        <v>143</v>
      </c>
      <c r="E98" s="215" t="s">
        <v>962</v>
      </c>
      <c r="F98" s="216" t="s">
        <v>963</v>
      </c>
      <c r="G98" s="217" t="s">
        <v>427</v>
      </c>
      <c r="H98" s="218">
        <v>9</v>
      </c>
      <c r="I98" s="219"/>
      <c r="J98" s="220">
        <f>ROUND(I98*H98,2)</f>
        <v>0</v>
      </c>
      <c r="K98" s="216" t="s">
        <v>147</v>
      </c>
      <c r="L98" s="46"/>
      <c r="M98" s="221" t="s">
        <v>19</v>
      </c>
      <c r="N98" s="222" t="s">
        <v>47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171</v>
      </c>
      <c r="AT98" s="225" t="s">
        <v>143</v>
      </c>
      <c r="AU98" s="225" t="s">
        <v>86</v>
      </c>
      <c r="AY98" s="19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84</v>
      </c>
      <c r="BK98" s="226">
        <f>ROUND(I98*H98,2)</f>
        <v>0</v>
      </c>
      <c r="BL98" s="19" t="s">
        <v>171</v>
      </c>
      <c r="BM98" s="225" t="s">
        <v>964</v>
      </c>
    </row>
    <row r="99" s="2" customFormat="1">
      <c r="A99" s="40"/>
      <c r="B99" s="41"/>
      <c r="C99" s="42"/>
      <c r="D99" s="227" t="s">
        <v>150</v>
      </c>
      <c r="E99" s="42"/>
      <c r="F99" s="228" t="s">
        <v>965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150</v>
      </c>
      <c r="AU99" s="19" t="s">
        <v>86</v>
      </c>
    </row>
    <row r="100" s="2" customFormat="1" ht="33" customHeight="1">
      <c r="A100" s="40"/>
      <c r="B100" s="41"/>
      <c r="C100" s="214" t="s">
        <v>222</v>
      </c>
      <c r="D100" s="214" t="s">
        <v>143</v>
      </c>
      <c r="E100" s="215" t="s">
        <v>966</v>
      </c>
      <c r="F100" s="216" t="s">
        <v>967</v>
      </c>
      <c r="G100" s="217" t="s">
        <v>427</v>
      </c>
      <c r="H100" s="218">
        <v>6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47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171</v>
      </c>
      <c r="AT100" s="225" t="s">
        <v>143</v>
      </c>
      <c r="AU100" s="225" t="s">
        <v>86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84</v>
      </c>
      <c r="BK100" s="226">
        <f>ROUND(I100*H100,2)</f>
        <v>0</v>
      </c>
      <c r="BL100" s="19" t="s">
        <v>171</v>
      </c>
      <c r="BM100" s="225" t="s">
        <v>968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969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86</v>
      </c>
    </row>
    <row r="102" s="2" customFormat="1" ht="24.15" customHeight="1">
      <c r="A102" s="40"/>
      <c r="B102" s="41"/>
      <c r="C102" s="214" t="s">
        <v>228</v>
      </c>
      <c r="D102" s="214" t="s">
        <v>143</v>
      </c>
      <c r="E102" s="215" t="s">
        <v>970</v>
      </c>
      <c r="F102" s="216" t="s">
        <v>971</v>
      </c>
      <c r="G102" s="217" t="s">
        <v>427</v>
      </c>
      <c r="H102" s="218">
        <v>6</v>
      </c>
      <c r="I102" s="219"/>
      <c r="J102" s="220">
        <f>ROUND(I102*H102,2)</f>
        <v>0</v>
      </c>
      <c r="K102" s="216" t="s">
        <v>147</v>
      </c>
      <c r="L102" s="46"/>
      <c r="M102" s="221" t="s">
        <v>19</v>
      </c>
      <c r="N102" s="222" t="s">
        <v>47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171</v>
      </c>
      <c r="AT102" s="225" t="s">
        <v>143</v>
      </c>
      <c r="AU102" s="225" t="s">
        <v>86</v>
      </c>
      <c r="AY102" s="19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84</v>
      </c>
      <c r="BK102" s="226">
        <f>ROUND(I102*H102,2)</f>
        <v>0</v>
      </c>
      <c r="BL102" s="19" t="s">
        <v>171</v>
      </c>
      <c r="BM102" s="225" t="s">
        <v>972</v>
      </c>
    </row>
    <row r="103" s="2" customFormat="1">
      <c r="A103" s="40"/>
      <c r="B103" s="41"/>
      <c r="C103" s="42"/>
      <c r="D103" s="227" t="s">
        <v>150</v>
      </c>
      <c r="E103" s="42"/>
      <c r="F103" s="228" t="s">
        <v>973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86</v>
      </c>
    </row>
    <row r="104" s="2" customFormat="1" ht="37.8" customHeight="1">
      <c r="A104" s="40"/>
      <c r="B104" s="41"/>
      <c r="C104" s="214" t="s">
        <v>236</v>
      </c>
      <c r="D104" s="214" t="s">
        <v>143</v>
      </c>
      <c r="E104" s="215" t="s">
        <v>974</v>
      </c>
      <c r="F104" s="216" t="s">
        <v>975</v>
      </c>
      <c r="G104" s="217" t="s">
        <v>427</v>
      </c>
      <c r="H104" s="218">
        <v>6</v>
      </c>
      <c r="I104" s="219"/>
      <c r="J104" s="220">
        <f>ROUND(I104*H104,2)</f>
        <v>0</v>
      </c>
      <c r="K104" s="216" t="s">
        <v>147</v>
      </c>
      <c r="L104" s="46"/>
      <c r="M104" s="221" t="s">
        <v>19</v>
      </c>
      <c r="N104" s="222" t="s">
        <v>47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171</v>
      </c>
      <c r="AT104" s="225" t="s">
        <v>143</v>
      </c>
      <c r="AU104" s="225" t="s">
        <v>86</v>
      </c>
      <c r="AY104" s="19" t="s">
        <v>140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84</v>
      </c>
      <c r="BK104" s="226">
        <f>ROUND(I104*H104,2)</f>
        <v>0</v>
      </c>
      <c r="BL104" s="19" t="s">
        <v>171</v>
      </c>
      <c r="BM104" s="225" t="s">
        <v>976</v>
      </c>
    </row>
    <row r="105" s="2" customFormat="1">
      <c r="A105" s="40"/>
      <c r="B105" s="41"/>
      <c r="C105" s="42"/>
      <c r="D105" s="227" t="s">
        <v>150</v>
      </c>
      <c r="E105" s="42"/>
      <c r="F105" s="228" t="s">
        <v>977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86</v>
      </c>
    </row>
    <row r="106" s="2" customFormat="1" ht="49.05" customHeight="1">
      <c r="A106" s="40"/>
      <c r="B106" s="41"/>
      <c r="C106" s="214" t="s">
        <v>242</v>
      </c>
      <c r="D106" s="214" t="s">
        <v>143</v>
      </c>
      <c r="E106" s="215" t="s">
        <v>978</v>
      </c>
      <c r="F106" s="216" t="s">
        <v>979</v>
      </c>
      <c r="G106" s="217" t="s">
        <v>427</v>
      </c>
      <c r="H106" s="218">
        <v>6</v>
      </c>
      <c r="I106" s="219"/>
      <c r="J106" s="220">
        <f>ROUND(I106*H106,2)</f>
        <v>0</v>
      </c>
      <c r="K106" s="216" t="s">
        <v>147</v>
      </c>
      <c r="L106" s="46"/>
      <c r="M106" s="221" t="s">
        <v>19</v>
      </c>
      <c r="N106" s="222" t="s">
        <v>47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171</v>
      </c>
      <c r="AT106" s="225" t="s">
        <v>143</v>
      </c>
      <c r="AU106" s="225" t="s">
        <v>86</v>
      </c>
      <c r="AY106" s="19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84</v>
      </c>
      <c r="BK106" s="226">
        <f>ROUND(I106*H106,2)</f>
        <v>0</v>
      </c>
      <c r="BL106" s="19" t="s">
        <v>171</v>
      </c>
      <c r="BM106" s="225" t="s">
        <v>980</v>
      </c>
    </row>
    <row r="107" s="2" customFormat="1">
      <c r="A107" s="40"/>
      <c r="B107" s="41"/>
      <c r="C107" s="42"/>
      <c r="D107" s="227" t="s">
        <v>150</v>
      </c>
      <c r="E107" s="42"/>
      <c r="F107" s="228" t="s">
        <v>981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86</v>
      </c>
    </row>
    <row r="108" s="2" customFormat="1" ht="44.25" customHeight="1">
      <c r="A108" s="40"/>
      <c r="B108" s="41"/>
      <c r="C108" s="214" t="s">
        <v>248</v>
      </c>
      <c r="D108" s="214" t="s">
        <v>143</v>
      </c>
      <c r="E108" s="215" t="s">
        <v>982</v>
      </c>
      <c r="F108" s="216" t="s">
        <v>983</v>
      </c>
      <c r="G108" s="217" t="s">
        <v>427</v>
      </c>
      <c r="H108" s="218">
        <v>6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47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171</v>
      </c>
      <c r="AT108" s="225" t="s">
        <v>143</v>
      </c>
      <c r="AU108" s="225" t="s">
        <v>86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84</v>
      </c>
      <c r="BK108" s="226">
        <f>ROUND(I108*H108,2)</f>
        <v>0</v>
      </c>
      <c r="BL108" s="19" t="s">
        <v>171</v>
      </c>
      <c r="BM108" s="225" t="s">
        <v>984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985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86</v>
      </c>
    </row>
    <row r="110" s="2" customFormat="1" ht="37.8" customHeight="1">
      <c r="A110" s="40"/>
      <c r="B110" s="41"/>
      <c r="C110" s="214" t="s">
        <v>256</v>
      </c>
      <c r="D110" s="214" t="s">
        <v>143</v>
      </c>
      <c r="E110" s="215" t="s">
        <v>986</v>
      </c>
      <c r="F110" s="216" t="s">
        <v>987</v>
      </c>
      <c r="G110" s="217" t="s">
        <v>427</v>
      </c>
      <c r="H110" s="218">
        <v>6</v>
      </c>
      <c r="I110" s="219"/>
      <c r="J110" s="220">
        <f>ROUND(I110*H110,2)</f>
        <v>0</v>
      </c>
      <c r="K110" s="216" t="s">
        <v>147</v>
      </c>
      <c r="L110" s="46"/>
      <c r="M110" s="221" t="s">
        <v>19</v>
      </c>
      <c r="N110" s="222" t="s">
        <v>47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171</v>
      </c>
      <c r="AT110" s="225" t="s">
        <v>143</v>
      </c>
      <c r="AU110" s="225" t="s">
        <v>86</v>
      </c>
      <c r="AY110" s="19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84</v>
      </c>
      <c r="BK110" s="226">
        <f>ROUND(I110*H110,2)</f>
        <v>0</v>
      </c>
      <c r="BL110" s="19" t="s">
        <v>171</v>
      </c>
      <c r="BM110" s="225" t="s">
        <v>988</v>
      </c>
    </row>
    <row r="111" s="2" customFormat="1">
      <c r="A111" s="40"/>
      <c r="B111" s="41"/>
      <c r="C111" s="42"/>
      <c r="D111" s="227" t="s">
        <v>150</v>
      </c>
      <c r="E111" s="42"/>
      <c r="F111" s="228" t="s">
        <v>989</v>
      </c>
      <c r="G111" s="42"/>
      <c r="H111" s="42"/>
      <c r="I111" s="229"/>
      <c r="J111" s="42"/>
      <c r="K111" s="42"/>
      <c r="L111" s="46"/>
      <c r="M111" s="279"/>
      <c r="N111" s="280"/>
      <c r="O111" s="281"/>
      <c r="P111" s="281"/>
      <c r="Q111" s="281"/>
      <c r="R111" s="281"/>
      <c r="S111" s="281"/>
      <c r="T111" s="282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86</v>
      </c>
    </row>
    <row r="112" s="2" customFormat="1" ht="6.96" customHeight="1">
      <c r="A112" s="40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46"/>
      <c r="M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</sheetData>
  <sheetProtection sheet="1" autoFilter="0" formatColumns="0" formatRows="0" objects="1" scenarios="1" spinCount="100000" saltValue="H5kXO5TAlHv0qPLvQBQcJdbB9MGJK/fn8HuI0mfZQLbDyF2EbNe51I9sPDQGkY/j3ELtedI1jthtBV9Jx6TZoQ==" hashValue="VCOHDNYqt2tmHWtMbv5GbZQJQBpW/DOl4QaeR7R32BrFzJ0T/2Lk6o/fpPOwaDkQDP6vcgE1l78uQcMGICWOPA==" algorithmName="SHA-512" password="CC35"/>
  <autoFilter ref="C80:K11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3_02/111251103"/>
    <hyperlink ref="F87" r:id="rId2" display="https://podminky.urs.cz/item/CS_URS_2023_02/162301501"/>
    <hyperlink ref="F89" r:id="rId3" display="https://podminky.urs.cz/item/CS_URS_2023_02/112101101"/>
    <hyperlink ref="F91" r:id="rId4" display="https://podminky.urs.cz/item/CS_URS_2023_02/112251101"/>
    <hyperlink ref="F93" r:id="rId5" display="https://podminky.urs.cz/item/CS_URS_2023_02/111211231"/>
    <hyperlink ref="F95" r:id="rId6" display="https://podminky.urs.cz/item/CS_URS_2023_02/162201401"/>
    <hyperlink ref="F97" r:id="rId7" display="https://podminky.urs.cz/item/CS_URS_2023_02/162201411"/>
    <hyperlink ref="F99" r:id="rId8" display="https://podminky.urs.cz/item/CS_URS_2023_02/162201421"/>
    <hyperlink ref="F101" r:id="rId9" display="https://podminky.urs.cz/item/CS_URS_2023_02/112101102"/>
    <hyperlink ref="F103" r:id="rId10" display="https://podminky.urs.cz/item/CS_URS_2023_02/112251102"/>
    <hyperlink ref="F105" r:id="rId11" display="https://podminky.urs.cz/item/CS_URS_2023_02/111211232"/>
    <hyperlink ref="F107" r:id="rId12" display="https://podminky.urs.cz/item/CS_URS_2023_02/162201402"/>
    <hyperlink ref="F109" r:id="rId13" display="https://podminky.urs.cz/item/CS_URS_2023_02/162201412"/>
    <hyperlink ref="F111" r:id="rId14" display="https://podminky.urs.cz/item/CS_URS_2023_02/1622014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110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CYKLOSTEZKA R05 UL. 5.KVĚTNA - HL. NÁDRAŽÍ, JIHLAVA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111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990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23. 10. 2024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>00286010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>Statutární město Jihlava</v>
      </c>
      <c r="F15" s="40"/>
      <c r="G15" s="40"/>
      <c r="H15" s="40"/>
      <c r="I15" s="144" t="s">
        <v>29</v>
      </c>
      <c r="J15" s="135" t="str">
        <f>IF('Rekapitulace stavby'!AN11="","",'Rekapitulace stavby'!AN11)</f>
        <v>CZ00286010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991</v>
      </c>
      <c r="F21" s="40"/>
      <c r="G21" s="40"/>
      <c r="H21" s="40"/>
      <c r="I21" s="144" t="s">
        <v>29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991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3.25" customHeight="1">
      <c r="A27" s="149"/>
      <c r="B27" s="150"/>
      <c r="C27" s="149"/>
      <c r="D27" s="149"/>
      <c r="E27" s="151" t="s">
        <v>992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ROUND(J106,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ROUND((SUM(BE106:BE214)),  2)</f>
        <v>0</v>
      </c>
      <c r="G33" s="40"/>
      <c r="H33" s="40"/>
      <c r="I33" s="159">
        <v>0.20999999999999999</v>
      </c>
      <c r="J33" s="158">
        <f>ROUND(((SUM(BE106:BE214))*I33),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ROUND((SUM(BF106:BF214)),  2)</f>
        <v>0</v>
      </c>
      <c r="G34" s="40"/>
      <c r="H34" s="40"/>
      <c r="I34" s="159">
        <v>0.14999999999999999</v>
      </c>
      <c r="J34" s="158">
        <f>ROUND(((SUM(BF106:BF214))*I34),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ROUND((SUM(BG106:BG214)),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ROUND((SUM(BH106:BH214)),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ROUND((SUM(BI106:BI214)),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113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CYKLOSTEZKA R05 UL. 5.KVĚTNA - HL. NÁDRAŽÍ, JIHLAVA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111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401 - VEŘEJNÉ OSVĚTLENÍ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23. 10. 2024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Ing. Zbyněk Pecina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Ing. Zbyněk Pecina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114</v>
      </c>
      <c r="D57" s="173"/>
      <c r="E57" s="173"/>
      <c r="F57" s="173"/>
      <c r="G57" s="173"/>
      <c r="H57" s="173"/>
      <c r="I57" s="173"/>
      <c r="J57" s="174" t="s">
        <v>115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J106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116</v>
      </c>
    </row>
    <row r="60" s="9" customFormat="1" ht="24.96" customHeight="1">
      <c r="A60" s="9"/>
      <c r="B60" s="176"/>
      <c r="C60" s="177"/>
      <c r="D60" s="178" t="s">
        <v>993</v>
      </c>
      <c r="E60" s="179"/>
      <c r="F60" s="179"/>
      <c r="G60" s="179"/>
      <c r="H60" s="179"/>
      <c r="I60" s="179"/>
      <c r="J60" s="180">
        <f>J107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994</v>
      </c>
      <c r="E61" s="184"/>
      <c r="F61" s="184"/>
      <c r="G61" s="184"/>
      <c r="H61" s="184"/>
      <c r="I61" s="184"/>
      <c r="J61" s="185">
        <f>J108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995</v>
      </c>
      <c r="E62" s="184"/>
      <c r="F62" s="184"/>
      <c r="G62" s="184"/>
      <c r="H62" s="184"/>
      <c r="I62" s="184"/>
      <c r="J62" s="185">
        <f>J115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996</v>
      </c>
      <c r="E63" s="184"/>
      <c r="F63" s="184"/>
      <c r="G63" s="184"/>
      <c r="H63" s="184"/>
      <c r="I63" s="184"/>
      <c r="J63" s="185">
        <f>J120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997</v>
      </c>
      <c r="E64" s="184"/>
      <c r="F64" s="184"/>
      <c r="G64" s="184"/>
      <c r="H64" s="184"/>
      <c r="I64" s="184"/>
      <c r="J64" s="185">
        <f>J131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998</v>
      </c>
      <c r="E65" s="184"/>
      <c r="F65" s="184"/>
      <c r="G65" s="184"/>
      <c r="H65" s="184"/>
      <c r="I65" s="184"/>
      <c r="J65" s="185">
        <f>J136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999</v>
      </c>
      <c r="E66" s="184"/>
      <c r="F66" s="184"/>
      <c r="G66" s="184"/>
      <c r="H66" s="184"/>
      <c r="I66" s="184"/>
      <c r="J66" s="185">
        <f>J141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1000</v>
      </c>
      <c r="E67" s="184"/>
      <c r="F67" s="184"/>
      <c r="G67" s="184"/>
      <c r="H67" s="184"/>
      <c r="I67" s="184"/>
      <c r="J67" s="185">
        <f>J146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1001</v>
      </c>
      <c r="E68" s="184"/>
      <c r="F68" s="184"/>
      <c r="G68" s="184"/>
      <c r="H68" s="184"/>
      <c r="I68" s="184"/>
      <c r="J68" s="185">
        <f>J149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1002</v>
      </c>
      <c r="E69" s="184"/>
      <c r="F69" s="184"/>
      <c r="G69" s="184"/>
      <c r="H69" s="184"/>
      <c r="I69" s="184"/>
      <c r="J69" s="185">
        <f>J152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1003</v>
      </c>
      <c r="E70" s="184"/>
      <c r="F70" s="184"/>
      <c r="G70" s="184"/>
      <c r="H70" s="184"/>
      <c r="I70" s="184"/>
      <c r="J70" s="185">
        <f>J159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1004</v>
      </c>
      <c r="E71" s="184"/>
      <c r="F71" s="184"/>
      <c r="G71" s="184"/>
      <c r="H71" s="184"/>
      <c r="I71" s="184"/>
      <c r="J71" s="185">
        <f>J162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1005</v>
      </c>
      <c r="E72" s="184"/>
      <c r="F72" s="184"/>
      <c r="G72" s="184"/>
      <c r="H72" s="184"/>
      <c r="I72" s="184"/>
      <c r="J72" s="185">
        <f>J165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1006</v>
      </c>
      <c r="E73" s="184"/>
      <c r="F73" s="184"/>
      <c r="G73" s="184"/>
      <c r="H73" s="184"/>
      <c r="I73" s="184"/>
      <c r="J73" s="185">
        <f>J170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1007</v>
      </c>
      <c r="E74" s="184"/>
      <c r="F74" s="184"/>
      <c r="G74" s="184"/>
      <c r="H74" s="184"/>
      <c r="I74" s="184"/>
      <c r="J74" s="185">
        <f>J173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2"/>
      <c r="C75" s="127"/>
      <c r="D75" s="183" t="s">
        <v>1008</v>
      </c>
      <c r="E75" s="184"/>
      <c r="F75" s="184"/>
      <c r="G75" s="184"/>
      <c r="H75" s="184"/>
      <c r="I75" s="184"/>
      <c r="J75" s="185">
        <f>J178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1009</v>
      </c>
      <c r="E76" s="179"/>
      <c r="F76" s="179"/>
      <c r="G76" s="179"/>
      <c r="H76" s="179"/>
      <c r="I76" s="179"/>
      <c r="J76" s="180">
        <f>J180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2"/>
      <c r="C77" s="127"/>
      <c r="D77" s="183" t="s">
        <v>1010</v>
      </c>
      <c r="E77" s="184"/>
      <c r="F77" s="184"/>
      <c r="G77" s="184"/>
      <c r="H77" s="184"/>
      <c r="I77" s="184"/>
      <c r="J77" s="185">
        <f>J181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1011</v>
      </c>
      <c r="E78" s="184"/>
      <c r="F78" s="184"/>
      <c r="G78" s="184"/>
      <c r="H78" s="184"/>
      <c r="I78" s="184"/>
      <c r="J78" s="185">
        <f>J184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1012</v>
      </c>
      <c r="E79" s="184"/>
      <c r="F79" s="184"/>
      <c r="G79" s="184"/>
      <c r="H79" s="184"/>
      <c r="I79" s="184"/>
      <c r="J79" s="185">
        <f>J187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1013</v>
      </c>
      <c r="E80" s="184"/>
      <c r="F80" s="184"/>
      <c r="G80" s="184"/>
      <c r="H80" s="184"/>
      <c r="I80" s="184"/>
      <c r="J80" s="185">
        <f>J190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1014</v>
      </c>
      <c r="E81" s="184"/>
      <c r="F81" s="184"/>
      <c r="G81" s="184"/>
      <c r="H81" s="184"/>
      <c r="I81" s="184"/>
      <c r="J81" s="185">
        <f>J193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1015</v>
      </c>
      <c r="E82" s="184"/>
      <c r="F82" s="184"/>
      <c r="G82" s="184"/>
      <c r="H82" s="184"/>
      <c r="I82" s="184"/>
      <c r="J82" s="185">
        <f>J196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1016</v>
      </c>
      <c r="E83" s="184"/>
      <c r="F83" s="184"/>
      <c r="G83" s="184"/>
      <c r="H83" s="184"/>
      <c r="I83" s="184"/>
      <c r="J83" s="185">
        <f>J199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1017</v>
      </c>
      <c r="E84" s="184"/>
      <c r="F84" s="184"/>
      <c r="G84" s="184"/>
      <c r="H84" s="184"/>
      <c r="I84" s="184"/>
      <c r="J84" s="185">
        <f>J202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7"/>
      <c r="D85" s="183" t="s">
        <v>1018</v>
      </c>
      <c r="E85" s="184"/>
      <c r="F85" s="184"/>
      <c r="G85" s="184"/>
      <c r="H85" s="184"/>
      <c r="I85" s="184"/>
      <c r="J85" s="185">
        <f>J209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76"/>
      <c r="C86" s="177"/>
      <c r="D86" s="178" t="s">
        <v>1019</v>
      </c>
      <c r="E86" s="179"/>
      <c r="F86" s="179"/>
      <c r="G86" s="179"/>
      <c r="H86" s="179"/>
      <c r="I86" s="179"/>
      <c r="J86" s="180">
        <f>J212</f>
        <v>0</v>
      </c>
      <c r="K86" s="177"/>
      <c r="L86" s="18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2" customFormat="1" ht="21.84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92" s="2" customFormat="1" ht="6.96" customHeight="1">
      <c r="A92" s="40"/>
      <c r="B92" s="63"/>
      <c r="C92" s="64"/>
      <c r="D92" s="64"/>
      <c r="E92" s="64"/>
      <c r="F92" s="64"/>
      <c r="G92" s="64"/>
      <c r="H92" s="64"/>
      <c r="I92" s="64"/>
      <c r="J92" s="64"/>
      <c r="K92" s="64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4.96" customHeight="1">
      <c r="A93" s="40"/>
      <c r="B93" s="41"/>
      <c r="C93" s="25" t="s">
        <v>124</v>
      </c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16</v>
      </c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171" t="str">
        <f>E7</f>
        <v>CYKLOSTEZKA R05 UL. 5.KVĚTNA - HL. NÁDRAŽÍ, JIHLAVA</v>
      </c>
      <c r="F96" s="34"/>
      <c r="G96" s="34"/>
      <c r="H96" s="34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4" t="s">
        <v>111</v>
      </c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6.5" customHeight="1">
      <c r="A98" s="40"/>
      <c r="B98" s="41"/>
      <c r="C98" s="42"/>
      <c r="D98" s="42"/>
      <c r="E98" s="71" t="str">
        <f>E9</f>
        <v>SO 401 - VEŘEJNÉ OSVĚTLENÍ</v>
      </c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21</v>
      </c>
      <c r="D100" s="42"/>
      <c r="E100" s="42"/>
      <c r="F100" s="29" t="str">
        <f>F12</f>
        <v xml:space="preserve"> </v>
      </c>
      <c r="G100" s="42"/>
      <c r="H100" s="42"/>
      <c r="I100" s="34" t="s">
        <v>23</v>
      </c>
      <c r="J100" s="74" t="str">
        <f>IF(J12="","",J12)</f>
        <v>23. 10. 2024</v>
      </c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5.15" customHeight="1">
      <c r="A102" s="40"/>
      <c r="B102" s="41"/>
      <c r="C102" s="34" t="s">
        <v>25</v>
      </c>
      <c r="D102" s="42"/>
      <c r="E102" s="42"/>
      <c r="F102" s="29" t="str">
        <f>E15</f>
        <v>Statutární město Jihlava</v>
      </c>
      <c r="G102" s="42"/>
      <c r="H102" s="42"/>
      <c r="I102" s="34" t="s">
        <v>33</v>
      </c>
      <c r="J102" s="38" t="str">
        <f>E21</f>
        <v>Ing. Zbyněk Pecina</v>
      </c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4" t="s">
        <v>31</v>
      </c>
      <c r="D103" s="42"/>
      <c r="E103" s="42"/>
      <c r="F103" s="29" t="str">
        <f>IF(E18="","",E18)</f>
        <v>Vyplň údaj</v>
      </c>
      <c r="G103" s="42"/>
      <c r="H103" s="42"/>
      <c r="I103" s="34" t="s">
        <v>38</v>
      </c>
      <c r="J103" s="38" t="str">
        <f>E24</f>
        <v>Ing. Zbyněk Pecina</v>
      </c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0.32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11" customFormat="1" ht="29.28" customHeight="1">
      <c r="A105" s="187"/>
      <c r="B105" s="188"/>
      <c r="C105" s="189" t="s">
        <v>125</v>
      </c>
      <c r="D105" s="190" t="s">
        <v>61</v>
      </c>
      <c r="E105" s="190" t="s">
        <v>57</v>
      </c>
      <c r="F105" s="190" t="s">
        <v>58</v>
      </c>
      <c r="G105" s="190" t="s">
        <v>126</v>
      </c>
      <c r="H105" s="190" t="s">
        <v>127</v>
      </c>
      <c r="I105" s="190" t="s">
        <v>128</v>
      </c>
      <c r="J105" s="190" t="s">
        <v>115</v>
      </c>
      <c r="K105" s="191" t="s">
        <v>129</v>
      </c>
      <c r="L105" s="192"/>
      <c r="M105" s="94" t="s">
        <v>19</v>
      </c>
      <c r="N105" s="95" t="s">
        <v>46</v>
      </c>
      <c r="O105" s="95" t="s">
        <v>130</v>
      </c>
      <c r="P105" s="95" t="s">
        <v>131</v>
      </c>
      <c r="Q105" s="95" t="s">
        <v>132</v>
      </c>
      <c r="R105" s="95" t="s">
        <v>133</v>
      </c>
      <c r="S105" s="95" t="s">
        <v>134</v>
      </c>
      <c r="T105" s="96" t="s">
        <v>135</v>
      </c>
      <c r="U105" s="187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</row>
    <row r="106" s="2" customFormat="1" ht="22.8" customHeight="1">
      <c r="A106" s="40"/>
      <c r="B106" s="41"/>
      <c r="C106" s="101" t="s">
        <v>136</v>
      </c>
      <c r="D106" s="42"/>
      <c r="E106" s="42"/>
      <c r="F106" s="42"/>
      <c r="G106" s="42"/>
      <c r="H106" s="42"/>
      <c r="I106" s="42"/>
      <c r="J106" s="193">
        <f>BK106</f>
        <v>0</v>
      </c>
      <c r="K106" s="42"/>
      <c r="L106" s="46"/>
      <c r="M106" s="97"/>
      <c r="N106" s="194"/>
      <c r="O106" s="98"/>
      <c r="P106" s="195">
        <f>P107+P180+P212</f>
        <v>0</v>
      </c>
      <c r="Q106" s="98"/>
      <c r="R106" s="195">
        <f>R107+R180+R212</f>
        <v>0</v>
      </c>
      <c r="S106" s="98"/>
      <c r="T106" s="196">
        <f>T107+T180+T212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75</v>
      </c>
      <c r="AU106" s="19" t="s">
        <v>116</v>
      </c>
      <c r="BK106" s="197">
        <f>BK107+BK180+BK212</f>
        <v>0</v>
      </c>
    </row>
    <row r="107" s="12" customFormat="1" ht="25.92" customHeight="1">
      <c r="A107" s="12"/>
      <c r="B107" s="198"/>
      <c r="C107" s="199"/>
      <c r="D107" s="200" t="s">
        <v>75</v>
      </c>
      <c r="E107" s="201" t="s">
        <v>1020</v>
      </c>
      <c r="F107" s="201" t="s">
        <v>1021</v>
      </c>
      <c r="G107" s="199"/>
      <c r="H107" s="199"/>
      <c r="I107" s="202"/>
      <c r="J107" s="203">
        <f>BK107</f>
        <v>0</v>
      </c>
      <c r="K107" s="199"/>
      <c r="L107" s="204"/>
      <c r="M107" s="205"/>
      <c r="N107" s="206"/>
      <c r="O107" s="206"/>
      <c r="P107" s="207">
        <f>P108+P115+P120+P131+P136+P141+P146+P149+P152+P159+P162+P165+P170+P173</f>
        <v>0</v>
      </c>
      <c r="Q107" s="206"/>
      <c r="R107" s="207">
        <f>R108+R115+R120+R131+R136+R141+R146+R149+R152+R159+R162+R165+R170+R173</f>
        <v>0</v>
      </c>
      <c r="S107" s="206"/>
      <c r="T107" s="208">
        <f>T108+T115+T120+T131+T136+T141+T146+T149+T152+T159+T162+T165+T170+T173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84</v>
      </c>
      <c r="AT107" s="210" t="s">
        <v>75</v>
      </c>
      <c r="AU107" s="210" t="s">
        <v>76</v>
      </c>
      <c r="AY107" s="209" t="s">
        <v>140</v>
      </c>
      <c r="BK107" s="211">
        <f>BK108+BK115+BK120+BK131+BK136+BK141+BK146+BK149+BK152+BK159+BK162+BK165+BK170+BK173</f>
        <v>0</v>
      </c>
    </row>
    <row r="108" s="12" customFormat="1" ht="22.8" customHeight="1">
      <c r="A108" s="12"/>
      <c r="B108" s="198"/>
      <c r="C108" s="199"/>
      <c r="D108" s="200" t="s">
        <v>75</v>
      </c>
      <c r="E108" s="212" t="s">
        <v>1022</v>
      </c>
      <c r="F108" s="212" t="s">
        <v>1023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SUM(P109:P114)</f>
        <v>0</v>
      </c>
      <c r="Q108" s="206"/>
      <c r="R108" s="207">
        <f>SUM(R109:R114)</f>
        <v>0</v>
      </c>
      <c r="S108" s="206"/>
      <c r="T108" s="208">
        <f>SUM(T109:T114)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84</v>
      </c>
      <c r="AT108" s="210" t="s">
        <v>75</v>
      </c>
      <c r="AU108" s="210" t="s">
        <v>84</v>
      </c>
      <c r="AY108" s="209" t="s">
        <v>140</v>
      </c>
      <c r="BK108" s="211">
        <f>SUM(BK109:BK114)</f>
        <v>0</v>
      </c>
    </row>
    <row r="109" s="2" customFormat="1" ht="16.5" customHeight="1">
      <c r="A109" s="40"/>
      <c r="B109" s="41"/>
      <c r="C109" s="214" t="s">
        <v>84</v>
      </c>
      <c r="D109" s="214" t="s">
        <v>143</v>
      </c>
      <c r="E109" s="215" t="s">
        <v>1024</v>
      </c>
      <c r="F109" s="216" t="s">
        <v>1025</v>
      </c>
      <c r="G109" s="217" t="s">
        <v>397</v>
      </c>
      <c r="H109" s="218">
        <v>11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47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171</v>
      </c>
      <c r="AT109" s="225" t="s">
        <v>143</v>
      </c>
      <c r="AU109" s="225" t="s">
        <v>86</v>
      </c>
      <c r="AY109" s="19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84</v>
      </c>
      <c r="BK109" s="226">
        <f>ROUND(I109*H109,2)</f>
        <v>0</v>
      </c>
      <c r="BL109" s="19" t="s">
        <v>171</v>
      </c>
      <c r="BM109" s="225" t="s">
        <v>86</v>
      </c>
    </row>
    <row r="110" s="2" customFormat="1">
      <c r="A110" s="40"/>
      <c r="B110" s="41"/>
      <c r="C110" s="42"/>
      <c r="D110" s="232" t="s">
        <v>152</v>
      </c>
      <c r="E110" s="42"/>
      <c r="F110" s="233" t="s">
        <v>1026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152</v>
      </c>
      <c r="AU110" s="19" t="s">
        <v>86</v>
      </c>
    </row>
    <row r="111" s="2" customFormat="1" ht="16.5" customHeight="1">
      <c r="A111" s="40"/>
      <c r="B111" s="41"/>
      <c r="C111" s="214" t="s">
        <v>86</v>
      </c>
      <c r="D111" s="214" t="s">
        <v>143</v>
      </c>
      <c r="E111" s="215" t="s">
        <v>1027</v>
      </c>
      <c r="F111" s="216" t="s">
        <v>1028</v>
      </c>
      <c r="G111" s="217" t="s">
        <v>397</v>
      </c>
      <c r="H111" s="218">
        <v>57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47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171</v>
      </c>
      <c r="AT111" s="225" t="s">
        <v>143</v>
      </c>
      <c r="AU111" s="225" t="s">
        <v>86</v>
      </c>
      <c r="AY111" s="19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84</v>
      </c>
      <c r="BK111" s="226">
        <f>ROUND(I111*H111,2)</f>
        <v>0</v>
      </c>
      <c r="BL111" s="19" t="s">
        <v>171</v>
      </c>
      <c r="BM111" s="225" t="s">
        <v>171</v>
      </c>
    </row>
    <row r="112" s="2" customFormat="1">
      <c r="A112" s="40"/>
      <c r="B112" s="41"/>
      <c r="C112" s="42"/>
      <c r="D112" s="232" t="s">
        <v>152</v>
      </c>
      <c r="E112" s="42"/>
      <c r="F112" s="233" t="s">
        <v>1029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152</v>
      </c>
      <c r="AU112" s="19" t="s">
        <v>86</v>
      </c>
    </row>
    <row r="113" s="2" customFormat="1" ht="16.5" customHeight="1">
      <c r="A113" s="40"/>
      <c r="B113" s="41"/>
      <c r="C113" s="214" t="s">
        <v>159</v>
      </c>
      <c r="D113" s="214" t="s">
        <v>143</v>
      </c>
      <c r="E113" s="215" t="s">
        <v>1030</v>
      </c>
      <c r="F113" s="216" t="s">
        <v>1031</v>
      </c>
      <c r="G113" s="217" t="s">
        <v>397</v>
      </c>
      <c r="H113" s="218">
        <v>9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47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171</v>
      </c>
      <c r="AT113" s="225" t="s">
        <v>143</v>
      </c>
      <c r="AU113" s="225" t="s">
        <v>86</v>
      </c>
      <c r="AY113" s="19" t="s">
        <v>140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84</v>
      </c>
      <c r="BK113" s="226">
        <f>ROUND(I113*H113,2)</f>
        <v>0</v>
      </c>
      <c r="BL113" s="19" t="s">
        <v>171</v>
      </c>
      <c r="BM113" s="225" t="s">
        <v>202</v>
      </c>
    </row>
    <row r="114" s="2" customFormat="1">
      <c r="A114" s="40"/>
      <c r="B114" s="41"/>
      <c r="C114" s="42"/>
      <c r="D114" s="232" t="s">
        <v>152</v>
      </c>
      <c r="E114" s="42"/>
      <c r="F114" s="233" t="s">
        <v>1032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152</v>
      </c>
      <c r="AU114" s="19" t="s">
        <v>86</v>
      </c>
    </row>
    <row r="115" s="12" customFormat="1" ht="22.8" customHeight="1">
      <c r="A115" s="12"/>
      <c r="B115" s="198"/>
      <c r="C115" s="199"/>
      <c r="D115" s="200" t="s">
        <v>75</v>
      </c>
      <c r="E115" s="212" t="s">
        <v>1033</v>
      </c>
      <c r="F115" s="212" t="s">
        <v>1034</v>
      </c>
      <c r="G115" s="199"/>
      <c r="H115" s="199"/>
      <c r="I115" s="202"/>
      <c r="J115" s="213">
        <f>BK115</f>
        <v>0</v>
      </c>
      <c r="K115" s="199"/>
      <c r="L115" s="204"/>
      <c r="M115" s="205"/>
      <c r="N115" s="206"/>
      <c r="O115" s="206"/>
      <c r="P115" s="207">
        <f>SUM(P116:P119)</f>
        <v>0</v>
      </c>
      <c r="Q115" s="206"/>
      <c r="R115" s="207">
        <f>SUM(R116:R119)</f>
        <v>0</v>
      </c>
      <c r="S115" s="206"/>
      <c r="T115" s="208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84</v>
      </c>
      <c r="AT115" s="210" t="s">
        <v>75</v>
      </c>
      <c r="AU115" s="210" t="s">
        <v>84</v>
      </c>
      <c r="AY115" s="209" t="s">
        <v>140</v>
      </c>
      <c r="BK115" s="211">
        <f>SUM(BK116:BK119)</f>
        <v>0</v>
      </c>
    </row>
    <row r="116" s="2" customFormat="1" ht="16.5" customHeight="1">
      <c r="A116" s="40"/>
      <c r="B116" s="41"/>
      <c r="C116" s="214" t="s">
        <v>171</v>
      </c>
      <c r="D116" s="214" t="s">
        <v>143</v>
      </c>
      <c r="E116" s="215" t="s">
        <v>1035</v>
      </c>
      <c r="F116" s="216" t="s">
        <v>1036</v>
      </c>
      <c r="G116" s="217" t="s">
        <v>1037</v>
      </c>
      <c r="H116" s="218">
        <v>2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47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171</v>
      </c>
      <c r="AT116" s="225" t="s">
        <v>143</v>
      </c>
      <c r="AU116" s="225" t="s">
        <v>86</v>
      </c>
      <c r="AY116" s="19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84</v>
      </c>
      <c r="BK116" s="226">
        <f>ROUND(I116*H116,2)</f>
        <v>0</v>
      </c>
      <c r="BL116" s="19" t="s">
        <v>171</v>
      </c>
      <c r="BM116" s="225" t="s">
        <v>216</v>
      </c>
    </row>
    <row r="117" s="2" customFormat="1">
      <c r="A117" s="40"/>
      <c r="B117" s="41"/>
      <c r="C117" s="42"/>
      <c r="D117" s="232" t="s">
        <v>152</v>
      </c>
      <c r="E117" s="42"/>
      <c r="F117" s="233" t="s">
        <v>1038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152</v>
      </c>
      <c r="AU117" s="19" t="s">
        <v>86</v>
      </c>
    </row>
    <row r="118" s="2" customFormat="1" ht="16.5" customHeight="1">
      <c r="A118" s="40"/>
      <c r="B118" s="41"/>
      <c r="C118" s="214" t="s">
        <v>139</v>
      </c>
      <c r="D118" s="214" t="s">
        <v>143</v>
      </c>
      <c r="E118" s="215" t="s">
        <v>1039</v>
      </c>
      <c r="F118" s="216" t="s">
        <v>1040</v>
      </c>
      <c r="G118" s="217" t="s">
        <v>1037</v>
      </c>
      <c r="H118" s="218">
        <v>6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47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171</v>
      </c>
      <c r="AT118" s="225" t="s">
        <v>143</v>
      </c>
      <c r="AU118" s="225" t="s">
        <v>86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84</v>
      </c>
      <c r="BK118" s="226">
        <f>ROUND(I118*H118,2)</f>
        <v>0</v>
      </c>
      <c r="BL118" s="19" t="s">
        <v>171</v>
      </c>
      <c r="BM118" s="225" t="s">
        <v>228</v>
      </c>
    </row>
    <row r="119" s="2" customFormat="1">
      <c r="A119" s="40"/>
      <c r="B119" s="41"/>
      <c r="C119" s="42"/>
      <c r="D119" s="232" t="s">
        <v>152</v>
      </c>
      <c r="E119" s="42"/>
      <c r="F119" s="233" t="s">
        <v>1041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86</v>
      </c>
    </row>
    <row r="120" s="12" customFormat="1" ht="22.8" customHeight="1">
      <c r="A120" s="12"/>
      <c r="B120" s="198"/>
      <c r="C120" s="199"/>
      <c r="D120" s="200" t="s">
        <v>75</v>
      </c>
      <c r="E120" s="212" t="s">
        <v>1042</v>
      </c>
      <c r="F120" s="212" t="s">
        <v>1043</v>
      </c>
      <c r="G120" s="199"/>
      <c r="H120" s="199"/>
      <c r="I120" s="202"/>
      <c r="J120" s="213">
        <f>BK120</f>
        <v>0</v>
      </c>
      <c r="K120" s="199"/>
      <c r="L120" s="204"/>
      <c r="M120" s="205"/>
      <c r="N120" s="206"/>
      <c r="O120" s="206"/>
      <c r="P120" s="207">
        <f>SUM(P121:P130)</f>
        <v>0</v>
      </c>
      <c r="Q120" s="206"/>
      <c r="R120" s="207">
        <f>SUM(R121:R130)</f>
        <v>0</v>
      </c>
      <c r="S120" s="206"/>
      <c r="T120" s="208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84</v>
      </c>
      <c r="AT120" s="210" t="s">
        <v>75</v>
      </c>
      <c r="AU120" s="210" t="s">
        <v>84</v>
      </c>
      <c r="AY120" s="209" t="s">
        <v>140</v>
      </c>
      <c r="BK120" s="211">
        <f>SUM(BK121:BK130)</f>
        <v>0</v>
      </c>
    </row>
    <row r="121" s="2" customFormat="1" ht="16.5" customHeight="1">
      <c r="A121" s="40"/>
      <c r="B121" s="41"/>
      <c r="C121" s="214" t="s">
        <v>202</v>
      </c>
      <c r="D121" s="214" t="s">
        <v>143</v>
      </c>
      <c r="E121" s="215" t="s">
        <v>1044</v>
      </c>
      <c r="F121" s="216" t="s">
        <v>1045</v>
      </c>
      <c r="G121" s="217" t="s">
        <v>397</v>
      </c>
      <c r="H121" s="218">
        <v>41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47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171</v>
      </c>
      <c r="AT121" s="225" t="s">
        <v>143</v>
      </c>
      <c r="AU121" s="225" t="s">
        <v>86</v>
      </c>
      <c r="AY121" s="19" t="s">
        <v>140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84</v>
      </c>
      <c r="BK121" s="226">
        <f>ROUND(I121*H121,2)</f>
        <v>0</v>
      </c>
      <c r="BL121" s="19" t="s">
        <v>171</v>
      </c>
      <c r="BM121" s="225" t="s">
        <v>242</v>
      </c>
    </row>
    <row r="122" s="2" customFormat="1">
      <c r="A122" s="40"/>
      <c r="B122" s="41"/>
      <c r="C122" s="42"/>
      <c r="D122" s="232" t="s">
        <v>152</v>
      </c>
      <c r="E122" s="42"/>
      <c r="F122" s="233" t="s">
        <v>1046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152</v>
      </c>
      <c r="AU122" s="19" t="s">
        <v>86</v>
      </c>
    </row>
    <row r="123" s="2" customFormat="1" ht="21.75" customHeight="1">
      <c r="A123" s="40"/>
      <c r="B123" s="41"/>
      <c r="C123" s="214" t="s">
        <v>210</v>
      </c>
      <c r="D123" s="214" t="s">
        <v>143</v>
      </c>
      <c r="E123" s="215" t="s">
        <v>1047</v>
      </c>
      <c r="F123" s="216" t="s">
        <v>1048</v>
      </c>
      <c r="G123" s="217" t="s">
        <v>397</v>
      </c>
      <c r="H123" s="218">
        <v>28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47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171</v>
      </c>
      <c r="AT123" s="225" t="s">
        <v>143</v>
      </c>
      <c r="AU123" s="225" t="s">
        <v>86</v>
      </c>
      <c r="AY123" s="19" t="s">
        <v>140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84</v>
      </c>
      <c r="BK123" s="226">
        <f>ROUND(I123*H123,2)</f>
        <v>0</v>
      </c>
      <c r="BL123" s="19" t="s">
        <v>171</v>
      </c>
      <c r="BM123" s="225" t="s">
        <v>256</v>
      </c>
    </row>
    <row r="124" s="2" customFormat="1">
      <c r="A124" s="40"/>
      <c r="B124" s="41"/>
      <c r="C124" s="42"/>
      <c r="D124" s="232" t="s">
        <v>152</v>
      </c>
      <c r="E124" s="42"/>
      <c r="F124" s="233" t="s">
        <v>1049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152</v>
      </c>
      <c r="AU124" s="19" t="s">
        <v>86</v>
      </c>
    </row>
    <row r="125" s="2" customFormat="1" ht="16.5" customHeight="1">
      <c r="A125" s="40"/>
      <c r="B125" s="41"/>
      <c r="C125" s="214" t="s">
        <v>216</v>
      </c>
      <c r="D125" s="214" t="s">
        <v>143</v>
      </c>
      <c r="E125" s="215" t="s">
        <v>1050</v>
      </c>
      <c r="F125" s="216" t="s">
        <v>1051</v>
      </c>
      <c r="G125" s="217" t="s">
        <v>1037</v>
      </c>
      <c r="H125" s="218">
        <v>56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47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171</v>
      </c>
      <c r="AT125" s="225" t="s">
        <v>143</v>
      </c>
      <c r="AU125" s="225" t="s">
        <v>86</v>
      </c>
      <c r="AY125" s="19" t="s">
        <v>140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84</v>
      </c>
      <c r="BK125" s="226">
        <f>ROUND(I125*H125,2)</f>
        <v>0</v>
      </c>
      <c r="BL125" s="19" t="s">
        <v>171</v>
      </c>
      <c r="BM125" s="225" t="s">
        <v>273</v>
      </c>
    </row>
    <row r="126" s="2" customFormat="1">
      <c r="A126" s="40"/>
      <c r="B126" s="41"/>
      <c r="C126" s="42"/>
      <c r="D126" s="232" t="s">
        <v>152</v>
      </c>
      <c r="E126" s="42"/>
      <c r="F126" s="233" t="s">
        <v>1052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152</v>
      </c>
      <c r="AU126" s="19" t="s">
        <v>86</v>
      </c>
    </row>
    <row r="127" s="2" customFormat="1" ht="16.5" customHeight="1">
      <c r="A127" s="40"/>
      <c r="B127" s="41"/>
      <c r="C127" s="214" t="s">
        <v>222</v>
      </c>
      <c r="D127" s="214" t="s">
        <v>143</v>
      </c>
      <c r="E127" s="215" t="s">
        <v>1053</v>
      </c>
      <c r="F127" s="216" t="s">
        <v>1054</v>
      </c>
      <c r="G127" s="217" t="s">
        <v>1037</v>
      </c>
      <c r="H127" s="218">
        <v>14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47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171</v>
      </c>
      <c r="AT127" s="225" t="s">
        <v>143</v>
      </c>
      <c r="AU127" s="225" t="s">
        <v>86</v>
      </c>
      <c r="AY127" s="19" t="s">
        <v>140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84</v>
      </c>
      <c r="BK127" s="226">
        <f>ROUND(I127*H127,2)</f>
        <v>0</v>
      </c>
      <c r="BL127" s="19" t="s">
        <v>171</v>
      </c>
      <c r="BM127" s="225" t="s">
        <v>165</v>
      </c>
    </row>
    <row r="128" s="2" customFormat="1">
      <c r="A128" s="40"/>
      <c r="B128" s="41"/>
      <c r="C128" s="42"/>
      <c r="D128" s="232" t="s">
        <v>152</v>
      </c>
      <c r="E128" s="42"/>
      <c r="F128" s="233" t="s">
        <v>1055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152</v>
      </c>
      <c r="AU128" s="19" t="s">
        <v>86</v>
      </c>
    </row>
    <row r="129" s="2" customFormat="1" ht="16.5" customHeight="1">
      <c r="A129" s="40"/>
      <c r="B129" s="41"/>
      <c r="C129" s="214" t="s">
        <v>228</v>
      </c>
      <c r="D129" s="214" t="s">
        <v>143</v>
      </c>
      <c r="E129" s="215" t="s">
        <v>1056</v>
      </c>
      <c r="F129" s="216" t="s">
        <v>1057</v>
      </c>
      <c r="G129" s="217" t="s">
        <v>1037</v>
      </c>
      <c r="H129" s="218">
        <v>3</v>
      </c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47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171</v>
      </c>
      <c r="AT129" s="225" t="s">
        <v>143</v>
      </c>
      <c r="AU129" s="225" t="s">
        <v>86</v>
      </c>
      <c r="AY129" s="19" t="s">
        <v>140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84</v>
      </c>
      <c r="BK129" s="226">
        <f>ROUND(I129*H129,2)</f>
        <v>0</v>
      </c>
      <c r="BL129" s="19" t="s">
        <v>171</v>
      </c>
      <c r="BM129" s="225" t="s">
        <v>190</v>
      </c>
    </row>
    <row r="130" s="2" customFormat="1">
      <c r="A130" s="40"/>
      <c r="B130" s="41"/>
      <c r="C130" s="42"/>
      <c r="D130" s="232" t="s">
        <v>152</v>
      </c>
      <c r="E130" s="42"/>
      <c r="F130" s="233" t="s">
        <v>1058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152</v>
      </c>
      <c r="AU130" s="19" t="s">
        <v>86</v>
      </c>
    </row>
    <row r="131" s="12" customFormat="1" ht="22.8" customHeight="1">
      <c r="A131" s="12"/>
      <c r="B131" s="198"/>
      <c r="C131" s="199"/>
      <c r="D131" s="200" t="s">
        <v>75</v>
      </c>
      <c r="E131" s="212" t="s">
        <v>1059</v>
      </c>
      <c r="F131" s="212" t="s">
        <v>1060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SUM(P132:P135)</f>
        <v>0</v>
      </c>
      <c r="Q131" s="206"/>
      <c r="R131" s="207">
        <f>SUM(R132:R135)</f>
        <v>0</v>
      </c>
      <c r="S131" s="206"/>
      <c r="T131" s="20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84</v>
      </c>
      <c r="AT131" s="210" t="s">
        <v>75</v>
      </c>
      <c r="AU131" s="210" t="s">
        <v>84</v>
      </c>
      <c r="AY131" s="209" t="s">
        <v>140</v>
      </c>
      <c r="BK131" s="211">
        <f>SUM(BK132:BK135)</f>
        <v>0</v>
      </c>
    </row>
    <row r="132" s="2" customFormat="1" ht="24.15" customHeight="1">
      <c r="A132" s="40"/>
      <c r="B132" s="41"/>
      <c r="C132" s="214" t="s">
        <v>236</v>
      </c>
      <c r="D132" s="214" t="s">
        <v>143</v>
      </c>
      <c r="E132" s="215" t="s">
        <v>1061</v>
      </c>
      <c r="F132" s="216" t="s">
        <v>1062</v>
      </c>
      <c r="G132" s="217" t="s">
        <v>1037</v>
      </c>
      <c r="H132" s="218">
        <v>3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47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171</v>
      </c>
      <c r="AT132" s="225" t="s">
        <v>143</v>
      </c>
      <c r="AU132" s="225" t="s">
        <v>86</v>
      </c>
      <c r="AY132" s="19" t="s">
        <v>140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84</v>
      </c>
      <c r="BK132" s="226">
        <f>ROUND(I132*H132,2)</f>
        <v>0</v>
      </c>
      <c r="BL132" s="19" t="s">
        <v>171</v>
      </c>
      <c r="BM132" s="225" t="s">
        <v>283</v>
      </c>
    </row>
    <row r="133" s="2" customFormat="1">
      <c r="A133" s="40"/>
      <c r="B133" s="41"/>
      <c r="C133" s="42"/>
      <c r="D133" s="232" t="s">
        <v>152</v>
      </c>
      <c r="E133" s="42"/>
      <c r="F133" s="233" t="s">
        <v>1058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152</v>
      </c>
      <c r="AU133" s="19" t="s">
        <v>86</v>
      </c>
    </row>
    <row r="134" s="2" customFormat="1" ht="16.5" customHeight="1">
      <c r="A134" s="40"/>
      <c r="B134" s="41"/>
      <c r="C134" s="214" t="s">
        <v>242</v>
      </c>
      <c r="D134" s="214" t="s">
        <v>143</v>
      </c>
      <c r="E134" s="215" t="s">
        <v>1063</v>
      </c>
      <c r="F134" s="216" t="s">
        <v>1064</v>
      </c>
      <c r="G134" s="217" t="s">
        <v>1037</v>
      </c>
      <c r="H134" s="218">
        <v>3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47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171</v>
      </c>
      <c r="AT134" s="225" t="s">
        <v>143</v>
      </c>
      <c r="AU134" s="225" t="s">
        <v>86</v>
      </c>
      <c r="AY134" s="19" t="s">
        <v>140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84</v>
      </c>
      <c r="BK134" s="226">
        <f>ROUND(I134*H134,2)</f>
        <v>0</v>
      </c>
      <c r="BL134" s="19" t="s">
        <v>171</v>
      </c>
      <c r="BM134" s="225" t="s">
        <v>424</v>
      </c>
    </row>
    <row r="135" s="2" customFormat="1">
      <c r="A135" s="40"/>
      <c r="B135" s="41"/>
      <c r="C135" s="42"/>
      <c r="D135" s="232" t="s">
        <v>152</v>
      </c>
      <c r="E135" s="42"/>
      <c r="F135" s="233" t="s">
        <v>1058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152</v>
      </c>
      <c r="AU135" s="19" t="s">
        <v>86</v>
      </c>
    </row>
    <row r="136" s="12" customFormat="1" ht="22.8" customHeight="1">
      <c r="A136" s="12"/>
      <c r="B136" s="198"/>
      <c r="C136" s="199"/>
      <c r="D136" s="200" t="s">
        <v>75</v>
      </c>
      <c r="E136" s="212" t="s">
        <v>1065</v>
      </c>
      <c r="F136" s="212" t="s">
        <v>1066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SUM(P137:P140)</f>
        <v>0</v>
      </c>
      <c r="Q136" s="206"/>
      <c r="R136" s="207">
        <f>SUM(R137:R140)</f>
        <v>0</v>
      </c>
      <c r="S136" s="206"/>
      <c r="T136" s="20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84</v>
      </c>
      <c r="AT136" s="210" t="s">
        <v>75</v>
      </c>
      <c r="AU136" s="210" t="s">
        <v>84</v>
      </c>
      <c r="AY136" s="209" t="s">
        <v>140</v>
      </c>
      <c r="BK136" s="211">
        <f>SUM(BK137:BK140)</f>
        <v>0</v>
      </c>
    </row>
    <row r="137" s="2" customFormat="1" ht="16.5" customHeight="1">
      <c r="A137" s="40"/>
      <c r="B137" s="41"/>
      <c r="C137" s="214" t="s">
        <v>248</v>
      </c>
      <c r="D137" s="214" t="s">
        <v>143</v>
      </c>
      <c r="E137" s="215" t="s">
        <v>1067</v>
      </c>
      <c r="F137" s="216" t="s">
        <v>1068</v>
      </c>
      <c r="G137" s="217" t="s">
        <v>1037</v>
      </c>
      <c r="H137" s="218">
        <v>1</v>
      </c>
      <c r="I137" s="219"/>
      <c r="J137" s="220">
        <f>ROUND(I137*H137,2)</f>
        <v>0</v>
      </c>
      <c r="K137" s="216" t="s">
        <v>19</v>
      </c>
      <c r="L137" s="46"/>
      <c r="M137" s="221" t="s">
        <v>19</v>
      </c>
      <c r="N137" s="222" t="s">
        <v>47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171</v>
      </c>
      <c r="AT137" s="225" t="s">
        <v>143</v>
      </c>
      <c r="AU137" s="225" t="s">
        <v>86</v>
      </c>
      <c r="AY137" s="19" t="s">
        <v>140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84</v>
      </c>
      <c r="BK137" s="226">
        <f>ROUND(I137*H137,2)</f>
        <v>0</v>
      </c>
      <c r="BL137" s="19" t="s">
        <v>171</v>
      </c>
      <c r="BM137" s="225" t="s">
        <v>441</v>
      </c>
    </row>
    <row r="138" s="2" customFormat="1">
      <c r="A138" s="40"/>
      <c r="B138" s="41"/>
      <c r="C138" s="42"/>
      <c r="D138" s="232" t="s">
        <v>152</v>
      </c>
      <c r="E138" s="42"/>
      <c r="F138" s="233" t="s">
        <v>1069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152</v>
      </c>
      <c r="AU138" s="19" t="s">
        <v>86</v>
      </c>
    </row>
    <row r="139" s="2" customFormat="1" ht="16.5" customHeight="1">
      <c r="A139" s="40"/>
      <c r="B139" s="41"/>
      <c r="C139" s="214" t="s">
        <v>256</v>
      </c>
      <c r="D139" s="214" t="s">
        <v>143</v>
      </c>
      <c r="E139" s="215" t="s">
        <v>1070</v>
      </c>
      <c r="F139" s="216" t="s">
        <v>1071</v>
      </c>
      <c r="G139" s="217" t="s">
        <v>1037</v>
      </c>
      <c r="H139" s="218">
        <v>1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47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171</v>
      </c>
      <c r="AT139" s="225" t="s">
        <v>143</v>
      </c>
      <c r="AU139" s="225" t="s">
        <v>86</v>
      </c>
      <c r="AY139" s="19" t="s">
        <v>140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84</v>
      </c>
      <c r="BK139" s="226">
        <f>ROUND(I139*H139,2)</f>
        <v>0</v>
      </c>
      <c r="BL139" s="19" t="s">
        <v>171</v>
      </c>
      <c r="BM139" s="225" t="s">
        <v>452</v>
      </c>
    </row>
    <row r="140" s="2" customFormat="1">
      <c r="A140" s="40"/>
      <c r="B140" s="41"/>
      <c r="C140" s="42"/>
      <c r="D140" s="232" t="s">
        <v>152</v>
      </c>
      <c r="E140" s="42"/>
      <c r="F140" s="233" t="s">
        <v>1069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152</v>
      </c>
      <c r="AU140" s="19" t="s">
        <v>86</v>
      </c>
    </row>
    <row r="141" s="12" customFormat="1" ht="22.8" customHeight="1">
      <c r="A141" s="12"/>
      <c r="B141" s="198"/>
      <c r="C141" s="199"/>
      <c r="D141" s="200" t="s">
        <v>75</v>
      </c>
      <c r="E141" s="212" t="s">
        <v>1072</v>
      </c>
      <c r="F141" s="212" t="s">
        <v>1073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SUM(P142:P145)</f>
        <v>0</v>
      </c>
      <c r="Q141" s="206"/>
      <c r="R141" s="207">
        <f>SUM(R142:R145)</f>
        <v>0</v>
      </c>
      <c r="S141" s="206"/>
      <c r="T141" s="208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84</v>
      </c>
      <c r="AT141" s="210" t="s">
        <v>75</v>
      </c>
      <c r="AU141" s="210" t="s">
        <v>84</v>
      </c>
      <c r="AY141" s="209" t="s">
        <v>140</v>
      </c>
      <c r="BK141" s="211">
        <f>SUM(BK142:BK145)</f>
        <v>0</v>
      </c>
    </row>
    <row r="142" s="2" customFormat="1" ht="16.5" customHeight="1">
      <c r="A142" s="40"/>
      <c r="B142" s="41"/>
      <c r="C142" s="214" t="s">
        <v>8</v>
      </c>
      <c r="D142" s="214" t="s">
        <v>143</v>
      </c>
      <c r="E142" s="215" t="s">
        <v>1074</v>
      </c>
      <c r="F142" s="216" t="s">
        <v>1075</v>
      </c>
      <c r="G142" s="217" t="s">
        <v>1076</v>
      </c>
      <c r="H142" s="218">
        <v>3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47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171</v>
      </c>
      <c r="AT142" s="225" t="s">
        <v>143</v>
      </c>
      <c r="AU142" s="225" t="s">
        <v>86</v>
      </c>
      <c r="AY142" s="19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84</v>
      </c>
      <c r="BK142" s="226">
        <f>ROUND(I142*H142,2)</f>
        <v>0</v>
      </c>
      <c r="BL142" s="19" t="s">
        <v>171</v>
      </c>
      <c r="BM142" s="225" t="s">
        <v>461</v>
      </c>
    </row>
    <row r="143" s="2" customFormat="1">
      <c r="A143" s="40"/>
      <c r="B143" s="41"/>
      <c r="C143" s="42"/>
      <c r="D143" s="232" t="s">
        <v>152</v>
      </c>
      <c r="E143" s="42"/>
      <c r="F143" s="233" t="s">
        <v>1058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152</v>
      </c>
      <c r="AU143" s="19" t="s">
        <v>86</v>
      </c>
    </row>
    <row r="144" s="2" customFormat="1" ht="16.5" customHeight="1">
      <c r="A144" s="40"/>
      <c r="B144" s="41"/>
      <c r="C144" s="214" t="s">
        <v>273</v>
      </c>
      <c r="D144" s="214" t="s">
        <v>143</v>
      </c>
      <c r="E144" s="215" t="s">
        <v>1077</v>
      </c>
      <c r="F144" s="216" t="s">
        <v>1078</v>
      </c>
      <c r="G144" s="217" t="s">
        <v>1076</v>
      </c>
      <c r="H144" s="218">
        <v>3</v>
      </c>
      <c r="I144" s="219"/>
      <c r="J144" s="220">
        <f>ROUND(I144*H144,2)</f>
        <v>0</v>
      </c>
      <c r="K144" s="216" t="s">
        <v>19</v>
      </c>
      <c r="L144" s="46"/>
      <c r="M144" s="221" t="s">
        <v>19</v>
      </c>
      <c r="N144" s="222" t="s">
        <v>47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171</v>
      </c>
      <c r="AT144" s="225" t="s">
        <v>143</v>
      </c>
      <c r="AU144" s="225" t="s">
        <v>86</v>
      </c>
      <c r="AY144" s="19" t="s">
        <v>140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84</v>
      </c>
      <c r="BK144" s="226">
        <f>ROUND(I144*H144,2)</f>
        <v>0</v>
      </c>
      <c r="BL144" s="19" t="s">
        <v>171</v>
      </c>
      <c r="BM144" s="225" t="s">
        <v>472</v>
      </c>
    </row>
    <row r="145" s="2" customFormat="1">
      <c r="A145" s="40"/>
      <c r="B145" s="41"/>
      <c r="C145" s="42"/>
      <c r="D145" s="232" t="s">
        <v>152</v>
      </c>
      <c r="E145" s="42"/>
      <c r="F145" s="233" t="s">
        <v>1058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152</v>
      </c>
      <c r="AU145" s="19" t="s">
        <v>86</v>
      </c>
    </row>
    <row r="146" s="12" customFormat="1" ht="22.8" customHeight="1">
      <c r="A146" s="12"/>
      <c r="B146" s="198"/>
      <c r="C146" s="199"/>
      <c r="D146" s="200" t="s">
        <v>75</v>
      </c>
      <c r="E146" s="212" t="s">
        <v>1079</v>
      </c>
      <c r="F146" s="212" t="s">
        <v>1080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SUM(P147:P148)</f>
        <v>0</v>
      </c>
      <c r="Q146" s="206"/>
      <c r="R146" s="207">
        <f>SUM(R147:R148)</f>
        <v>0</v>
      </c>
      <c r="S146" s="206"/>
      <c r="T146" s="20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84</v>
      </c>
      <c r="AT146" s="210" t="s">
        <v>75</v>
      </c>
      <c r="AU146" s="210" t="s">
        <v>84</v>
      </c>
      <c r="AY146" s="209" t="s">
        <v>140</v>
      </c>
      <c r="BK146" s="211">
        <f>SUM(BK147:BK148)</f>
        <v>0</v>
      </c>
    </row>
    <row r="147" s="2" customFormat="1" ht="16.5" customHeight="1">
      <c r="A147" s="40"/>
      <c r="B147" s="41"/>
      <c r="C147" s="214" t="s">
        <v>288</v>
      </c>
      <c r="D147" s="214" t="s">
        <v>143</v>
      </c>
      <c r="E147" s="215" t="s">
        <v>1081</v>
      </c>
      <c r="F147" s="216" t="s">
        <v>1082</v>
      </c>
      <c r="G147" s="217" t="s">
        <v>397</v>
      </c>
      <c r="H147" s="218">
        <v>20</v>
      </c>
      <c r="I147" s="219"/>
      <c r="J147" s="220">
        <f>ROUND(I147*H147,2)</f>
        <v>0</v>
      </c>
      <c r="K147" s="216" t="s">
        <v>19</v>
      </c>
      <c r="L147" s="46"/>
      <c r="M147" s="221" t="s">
        <v>19</v>
      </c>
      <c r="N147" s="222" t="s">
        <v>47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171</v>
      </c>
      <c r="AT147" s="225" t="s">
        <v>143</v>
      </c>
      <c r="AU147" s="225" t="s">
        <v>86</v>
      </c>
      <c r="AY147" s="19" t="s">
        <v>140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84</v>
      </c>
      <c r="BK147" s="226">
        <f>ROUND(I147*H147,2)</f>
        <v>0</v>
      </c>
      <c r="BL147" s="19" t="s">
        <v>171</v>
      </c>
      <c r="BM147" s="225" t="s">
        <v>483</v>
      </c>
    </row>
    <row r="148" s="2" customFormat="1">
      <c r="A148" s="40"/>
      <c r="B148" s="41"/>
      <c r="C148" s="42"/>
      <c r="D148" s="232" t="s">
        <v>152</v>
      </c>
      <c r="E148" s="42"/>
      <c r="F148" s="233" t="s">
        <v>1083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152</v>
      </c>
      <c r="AU148" s="19" t="s">
        <v>86</v>
      </c>
    </row>
    <row r="149" s="12" customFormat="1" ht="22.8" customHeight="1">
      <c r="A149" s="12"/>
      <c r="B149" s="198"/>
      <c r="C149" s="199"/>
      <c r="D149" s="200" t="s">
        <v>75</v>
      </c>
      <c r="E149" s="212" t="s">
        <v>1084</v>
      </c>
      <c r="F149" s="212" t="s">
        <v>1085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SUM(P150:P151)</f>
        <v>0</v>
      </c>
      <c r="Q149" s="206"/>
      <c r="R149" s="207">
        <f>SUM(R150:R151)</f>
        <v>0</v>
      </c>
      <c r="S149" s="206"/>
      <c r="T149" s="208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84</v>
      </c>
      <c r="AT149" s="210" t="s">
        <v>75</v>
      </c>
      <c r="AU149" s="210" t="s">
        <v>84</v>
      </c>
      <c r="AY149" s="209" t="s">
        <v>140</v>
      </c>
      <c r="BK149" s="211">
        <f>SUM(BK150:BK151)</f>
        <v>0</v>
      </c>
    </row>
    <row r="150" s="2" customFormat="1" ht="16.5" customHeight="1">
      <c r="A150" s="40"/>
      <c r="B150" s="41"/>
      <c r="C150" s="214" t="s">
        <v>165</v>
      </c>
      <c r="D150" s="214" t="s">
        <v>143</v>
      </c>
      <c r="E150" s="215" t="s">
        <v>1086</v>
      </c>
      <c r="F150" s="216" t="s">
        <v>1087</v>
      </c>
      <c r="G150" s="217" t="s">
        <v>397</v>
      </c>
      <c r="H150" s="218">
        <v>3</v>
      </c>
      <c r="I150" s="219"/>
      <c r="J150" s="220">
        <f>ROUND(I150*H150,2)</f>
        <v>0</v>
      </c>
      <c r="K150" s="216" t="s">
        <v>19</v>
      </c>
      <c r="L150" s="46"/>
      <c r="M150" s="221" t="s">
        <v>19</v>
      </c>
      <c r="N150" s="222" t="s">
        <v>47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171</v>
      </c>
      <c r="AT150" s="225" t="s">
        <v>143</v>
      </c>
      <c r="AU150" s="225" t="s">
        <v>86</v>
      </c>
      <c r="AY150" s="19" t="s">
        <v>140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84</v>
      </c>
      <c r="BK150" s="226">
        <f>ROUND(I150*H150,2)</f>
        <v>0</v>
      </c>
      <c r="BL150" s="19" t="s">
        <v>171</v>
      </c>
      <c r="BM150" s="225" t="s">
        <v>493</v>
      </c>
    </row>
    <row r="151" s="2" customFormat="1">
      <c r="A151" s="40"/>
      <c r="B151" s="41"/>
      <c r="C151" s="42"/>
      <c r="D151" s="232" t="s">
        <v>152</v>
      </c>
      <c r="E151" s="42"/>
      <c r="F151" s="233" t="s">
        <v>1058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152</v>
      </c>
      <c r="AU151" s="19" t="s">
        <v>86</v>
      </c>
    </row>
    <row r="152" s="12" customFormat="1" ht="22.8" customHeight="1">
      <c r="A152" s="12"/>
      <c r="B152" s="198"/>
      <c r="C152" s="199"/>
      <c r="D152" s="200" t="s">
        <v>75</v>
      </c>
      <c r="E152" s="212" t="s">
        <v>1088</v>
      </c>
      <c r="F152" s="212" t="s">
        <v>1089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SUM(P153:P158)</f>
        <v>0</v>
      </c>
      <c r="Q152" s="206"/>
      <c r="R152" s="207">
        <f>SUM(R153:R158)</f>
        <v>0</v>
      </c>
      <c r="S152" s="206"/>
      <c r="T152" s="208">
        <f>SUM(T153:T158)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84</v>
      </c>
      <c r="AT152" s="210" t="s">
        <v>75</v>
      </c>
      <c r="AU152" s="210" t="s">
        <v>84</v>
      </c>
      <c r="AY152" s="209" t="s">
        <v>140</v>
      </c>
      <c r="BK152" s="211">
        <f>SUM(BK153:BK158)</f>
        <v>0</v>
      </c>
    </row>
    <row r="153" s="2" customFormat="1" ht="16.5" customHeight="1">
      <c r="A153" s="40"/>
      <c r="B153" s="41"/>
      <c r="C153" s="214" t="s">
        <v>177</v>
      </c>
      <c r="D153" s="214" t="s">
        <v>143</v>
      </c>
      <c r="E153" s="215" t="s">
        <v>1090</v>
      </c>
      <c r="F153" s="216" t="s">
        <v>1091</v>
      </c>
      <c r="G153" s="217" t="s">
        <v>1037</v>
      </c>
      <c r="H153" s="218">
        <v>2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47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171</v>
      </c>
      <c r="AT153" s="225" t="s">
        <v>143</v>
      </c>
      <c r="AU153" s="225" t="s">
        <v>86</v>
      </c>
      <c r="AY153" s="19" t="s">
        <v>140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84</v>
      </c>
      <c r="BK153" s="226">
        <f>ROUND(I153*H153,2)</f>
        <v>0</v>
      </c>
      <c r="BL153" s="19" t="s">
        <v>171</v>
      </c>
      <c r="BM153" s="225" t="s">
        <v>505</v>
      </c>
    </row>
    <row r="154" s="2" customFormat="1">
      <c r="A154" s="40"/>
      <c r="B154" s="41"/>
      <c r="C154" s="42"/>
      <c r="D154" s="232" t="s">
        <v>152</v>
      </c>
      <c r="E154" s="42"/>
      <c r="F154" s="233" t="s">
        <v>1038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152</v>
      </c>
      <c r="AU154" s="19" t="s">
        <v>86</v>
      </c>
    </row>
    <row r="155" s="2" customFormat="1" ht="16.5" customHeight="1">
      <c r="A155" s="40"/>
      <c r="B155" s="41"/>
      <c r="C155" s="214" t="s">
        <v>190</v>
      </c>
      <c r="D155" s="214" t="s">
        <v>143</v>
      </c>
      <c r="E155" s="215" t="s">
        <v>1092</v>
      </c>
      <c r="F155" s="216" t="s">
        <v>1093</v>
      </c>
      <c r="G155" s="217" t="s">
        <v>1037</v>
      </c>
      <c r="H155" s="218">
        <v>2</v>
      </c>
      <c r="I155" s="219"/>
      <c r="J155" s="220">
        <f>ROUND(I155*H155,2)</f>
        <v>0</v>
      </c>
      <c r="K155" s="216" t="s">
        <v>19</v>
      </c>
      <c r="L155" s="46"/>
      <c r="M155" s="221" t="s">
        <v>19</v>
      </c>
      <c r="N155" s="222" t="s">
        <v>47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171</v>
      </c>
      <c r="AT155" s="225" t="s">
        <v>143</v>
      </c>
      <c r="AU155" s="225" t="s">
        <v>86</v>
      </c>
      <c r="AY155" s="19" t="s">
        <v>140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84</v>
      </c>
      <c r="BK155" s="226">
        <f>ROUND(I155*H155,2)</f>
        <v>0</v>
      </c>
      <c r="BL155" s="19" t="s">
        <v>171</v>
      </c>
      <c r="BM155" s="225" t="s">
        <v>518</v>
      </c>
    </row>
    <row r="156" s="2" customFormat="1">
      <c r="A156" s="40"/>
      <c r="B156" s="41"/>
      <c r="C156" s="42"/>
      <c r="D156" s="232" t="s">
        <v>152</v>
      </c>
      <c r="E156" s="42"/>
      <c r="F156" s="233" t="s">
        <v>1038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152</v>
      </c>
      <c r="AU156" s="19" t="s">
        <v>86</v>
      </c>
    </row>
    <row r="157" s="2" customFormat="1" ht="24.15" customHeight="1">
      <c r="A157" s="40"/>
      <c r="B157" s="41"/>
      <c r="C157" s="214" t="s">
        <v>7</v>
      </c>
      <c r="D157" s="214" t="s">
        <v>143</v>
      </c>
      <c r="E157" s="215" t="s">
        <v>1094</v>
      </c>
      <c r="F157" s="216" t="s">
        <v>1095</v>
      </c>
      <c r="G157" s="217" t="s">
        <v>1037</v>
      </c>
      <c r="H157" s="218">
        <v>2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47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171</v>
      </c>
      <c r="AT157" s="225" t="s">
        <v>143</v>
      </c>
      <c r="AU157" s="225" t="s">
        <v>86</v>
      </c>
      <c r="AY157" s="19" t="s">
        <v>140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84</v>
      </c>
      <c r="BK157" s="226">
        <f>ROUND(I157*H157,2)</f>
        <v>0</v>
      </c>
      <c r="BL157" s="19" t="s">
        <v>171</v>
      </c>
      <c r="BM157" s="225" t="s">
        <v>430</v>
      </c>
    </row>
    <row r="158" s="2" customFormat="1">
      <c r="A158" s="40"/>
      <c r="B158" s="41"/>
      <c r="C158" s="42"/>
      <c r="D158" s="232" t="s">
        <v>152</v>
      </c>
      <c r="E158" s="42"/>
      <c r="F158" s="233" t="s">
        <v>1038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152</v>
      </c>
      <c r="AU158" s="19" t="s">
        <v>86</v>
      </c>
    </row>
    <row r="159" s="12" customFormat="1" ht="22.8" customHeight="1">
      <c r="A159" s="12"/>
      <c r="B159" s="198"/>
      <c r="C159" s="199"/>
      <c r="D159" s="200" t="s">
        <v>75</v>
      </c>
      <c r="E159" s="212" t="s">
        <v>1096</v>
      </c>
      <c r="F159" s="212" t="s">
        <v>1097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SUM(P160:P161)</f>
        <v>0</v>
      </c>
      <c r="Q159" s="206"/>
      <c r="R159" s="207">
        <f>SUM(R160:R161)</f>
        <v>0</v>
      </c>
      <c r="S159" s="206"/>
      <c r="T159" s="208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84</v>
      </c>
      <c r="AT159" s="210" t="s">
        <v>75</v>
      </c>
      <c r="AU159" s="210" t="s">
        <v>84</v>
      </c>
      <c r="AY159" s="209" t="s">
        <v>140</v>
      </c>
      <c r="BK159" s="211">
        <f>SUM(BK160:BK161)</f>
        <v>0</v>
      </c>
    </row>
    <row r="160" s="2" customFormat="1" ht="16.5" customHeight="1">
      <c r="A160" s="40"/>
      <c r="B160" s="41"/>
      <c r="C160" s="214" t="s">
        <v>283</v>
      </c>
      <c r="D160" s="214" t="s">
        <v>143</v>
      </c>
      <c r="E160" s="215" t="s">
        <v>1098</v>
      </c>
      <c r="F160" s="216" t="s">
        <v>1099</v>
      </c>
      <c r="G160" s="217" t="s">
        <v>1037</v>
      </c>
      <c r="H160" s="218">
        <v>3</v>
      </c>
      <c r="I160" s="219"/>
      <c r="J160" s="220">
        <f>ROUND(I160*H160,2)</f>
        <v>0</v>
      </c>
      <c r="K160" s="216" t="s">
        <v>19</v>
      </c>
      <c r="L160" s="46"/>
      <c r="M160" s="221" t="s">
        <v>19</v>
      </c>
      <c r="N160" s="222" t="s">
        <v>47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171</v>
      </c>
      <c r="AT160" s="225" t="s">
        <v>143</v>
      </c>
      <c r="AU160" s="225" t="s">
        <v>86</v>
      </c>
      <c r="AY160" s="19" t="s">
        <v>140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84</v>
      </c>
      <c r="BK160" s="226">
        <f>ROUND(I160*H160,2)</f>
        <v>0</v>
      </c>
      <c r="BL160" s="19" t="s">
        <v>171</v>
      </c>
      <c r="BM160" s="225" t="s">
        <v>674</v>
      </c>
    </row>
    <row r="161" s="2" customFormat="1">
      <c r="A161" s="40"/>
      <c r="B161" s="41"/>
      <c r="C161" s="42"/>
      <c r="D161" s="232" t="s">
        <v>152</v>
      </c>
      <c r="E161" s="42"/>
      <c r="F161" s="233" t="s">
        <v>1058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152</v>
      </c>
      <c r="AU161" s="19" t="s">
        <v>86</v>
      </c>
    </row>
    <row r="162" s="12" customFormat="1" ht="22.8" customHeight="1">
      <c r="A162" s="12"/>
      <c r="B162" s="198"/>
      <c r="C162" s="199"/>
      <c r="D162" s="200" t="s">
        <v>75</v>
      </c>
      <c r="E162" s="212" t="s">
        <v>1100</v>
      </c>
      <c r="F162" s="212" t="s">
        <v>1101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SUM(P163:P164)</f>
        <v>0</v>
      </c>
      <c r="Q162" s="206"/>
      <c r="R162" s="207">
        <f>SUM(R163:R164)</f>
        <v>0</v>
      </c>
      <c r="S162" s="206"/>
      <c r="T162" s="208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84</v>
      </c>
      <c r="AT162" s="210" t="s">
        <v>75</v>
      </c>
      <c r="AU162" s="210" t="s">
        <v>84</v>
      </c>
      <c r="AY162" s="209" t="s">
        <v>140</v>
      </c>
      <c r="BK162" s="211">
        <f>SUM(BK163:BK164)</f>
        <v>0</v>
      </c>
    </row>
    <row r="163" s="2" customFormat="1" ht="16.5" customHeight="1">
      <c r="A163" s="40"/>
      <c r="B163" s="41"/>
      <c r="C163" s="214" t="s">
        <v>296</v>
      </c>
      <c r="D163" s="214" t="s">
        <v>143</v>
      </c>
      <c r="E163" s="215" t="s">
        <v>1102</v>
      </c>
      <c r="F163" s="216" t="s">
        <v>1103</v>
      </c>
      <c r="G163" s="217" t="s">
        <v>397</v>
      </c>
      <c r="H163" s="218">
        <v>10</v>
      </c>
      <c r="I163" s="219"/>
      <c r="J163" s="220">
        <f>ROUND(I163*H163,2)</f>
        <v>0</v>
      </c>
      <c r="K163" s="216" t="s">
        <v>19</v>
      </c>
      <c r="L163" s="46"/>
      <c r="M163" s="221" t="s">
        <v>19</v>
      </c>
      <c r="N163" s="222" t="s">
        <v>47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171</v>
      </c>
      <c r="AT163" s="225" t="s">
        <v>143</v>
      </c>
      <c r="AU163" s="225" t="s">
        <v>86</v>
      </c>
      <c r="AY163" s="19" t="s">
        <v>140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84</v>
      </c>
      <c r="BK163" s="226">
        <f>ROUND(I163*H163,2)</f>
        <v>0</v>
      </c>
      <c r="BL163" s="19" t="s">
        <v>171</v>
      </c>
      <c r="BM163" s="225" t="s">
        <v>687</v>
      </c>
    </row>
    <row r="164" s="2" customFormat="1">
      <c r="A164" s="40"/>
      <c r="B164" s="41"/>
      <c r="C164" s="42"/>
      <c r="D164" s="232" t="s">
        <v>152</v>
      </c>
      <c r="E164" s="42"/>
      <c r="F164" s="233" t="s">
        <v>1104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152</v>
      </c>
      <c r="AU164" s="19" t="s">
        <v>86</v>
      </c>
    </row>
    <row r="165" s="12" customFormat="1" ht="22.8" customHeight="1">
      <c r="A165" s="12"/>
      <c r="B165" s="198"/>
      <c r="C165" s="199"/>
      <c r="D165" s="200" t="s">
        <v>75</v>
      </c>
      <c r="E165" s="212" t="s">
        <v>1105</v>
      </c>
      <c r="F165" s="212" t="s">
        <v>1106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SUM(P166:P169)</f>
        <v>0</v>
      </c>
      <c r="Q165" s="206"/>
      <c r="R165" s="207">
        <f>SUM(R166:R169)</f>
        <v>0</v>
      </c>
      <c r="S165" s="206"/>
      <c r="T165" s="208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84</v>
      </c>
      <c r="AT165" s="210" t="s">
        <v>75</v>
      </c>
      <c r="AU165" s="210" t="s">
        <v>84</v>
      </c>
      <c r="AY165" s="209" t="s">
        <v>140</v>
      </c>
      <c r="BK165" s="211">
        <f>SUM(BK166:BK169)</f>
        <v>0</v>
      </c>
    </row>
    <row r="166" s="2" customFormat="1" ht="16.5" customHeight="1">
      <c r="A166" s="40"/>
      <c r="B166" s="41"/>
      <c r="C166" s="214" t="s">
        <v>424</v>
      </c>
      <c r="D166" s="214" t="s">
        <v>143</v>
      </c>
      <c r="E166" s="215" t="s">
        <v>1107</v>
      </c>
      <c r="F166" s="216" t="s">
        <v>1108</v>
      </c>
      <c r="G166" s="217" t="s">
        <v>1109</v>
      </c>
      <c r="H166" s="218">
        <v>16</v>
      </c>
      <c r="I166" s="219"/>
      <c r="J166" s="220">
        <f>ROUND(I166*H166,2)</f>
        <v>0</v>
      </c>
      <c r="K166" s="216" t="s">
        <v>19</v>
      </c>
      <c r="L166" s="46"/>
      <c r="M166" s="221" t="s">
        <v>19</v>
      </c>
      <c r="N166" s="222" t="s">
        <v>47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171</v>
      </c>
      <c r="AT166" s="225" t="s">
        <v>143</v>
      </c>
      <c r="AU166" s="225" t="s">
        <v>86</v>
      </c>
      <c r="AY166" s="19" t="s">
        <v>140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84</v>
      </c>
      <c r="BK166" s="226">
        <f>ROUND(I166*H166,2)</f>
        <v>0</v>
      </c>
      <c r="BL166" s="19" t="s">
        <v>171</v>
      </c>
      <c r="BM166" s="225" t="s">
        <v>695</v>
      </c>
    </row>
    <row r="167" s="2" customFormat="1">
      <c r="A167" s="40"/>
      <c r="B167" s="41"/>
      <c r="C167" s="42"/>
      <c r="D167" s="232" t="s">
        <v>152</v>
      </c>
      <c r="E167" s="42"/>
      <c r="F167" s="233" t="s">
        <v>1110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152</v>
      </c>
      <c r="AU167" s="19" t="s">
        <v>86</v>
      </c>
    </row>
    <row r="168" s="2" customFormat="1" ht="55.5" customHeight="1">
      <c r="A168" s="40"/>
      <c r="B168" s="41"/>
      <c r="C168" s="214" t="s">
        <v>436</v>
      </c>
      <c r="D168" s="214" t="s">
        <v>143</v>
      </c>
      <c r="E168" s="215" t="s">
        <v>1111</v>
      </c>
      <c r="F168" s="216" t="s">
        <v>1112</v>
      </c>
      <c r="G168" s="217" t="s">
        <v>1113</v>
      </c>
      <c r="H168" s="218">
        <v>1</v>
      </c>
      <c r="I168" s="219"/>
      <c r="J168" s="220">
        <f>ROUND(I168*H168,2)</f>
        <v>0</v>
      </c>
      <c r="K168" s="216" t="s">
        <v>19</v>
      </c>
      <c r="L168" s="46"/>
      <c r="M168" s="221" t="s">
        <v>19</v>
      </c>
      <c r="N168" s="222" t="s">
        <v>47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171</v>
      </c>
      <c r="AT168" s="225" t="s">
        <v>143</v>
      </c>
      <c r="AU168" s="225" t="s">
        <v>86</v>
      </c>
      <c r="AY168" s="19" t="s">
        <v>140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171</v>
      </c>
      <c r="BM168" s="225" t="s">
        <v>700</v>
      </c>
    </row>
    <row r="169" s="2" customFormat="1">
      <c r="A169" s="40"/>
      <c r="B169" s="41"/>
      <c r="C169" s="42"/>
      <c r="D169" s="232" t="s">
        <v>152</v>
      </c>
      <c r="E169" s="42"/>
      <c r="F169" s="233" t="s">
        <v>1069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152</v>
      </c>
      <c r="AU169" s="19" t="s">
        <v>86</v>
      </c>
    </row>
    <row r="170" s="12" customFormat="1" ht="22.8" customHeight="1">
      <c r="A170" s="12"/>
      <c r="B170" s="198"/>
      <c r="C170" s="199"/>
      <c r="D170" s="200" t="s">
        <v>75</v>
      </c>
      <c r="E170" s="212" t="s">
        <v>1114</v>
      </c>
      <c r="F170" s="212" t="s">
        <v>1115</v>
      </c>
      <c r="G170" s="199"/>
      <c r="H170" s="199"/>
      <c r="I170" s="202"/>
      <c r="J170" s="213">
        <f>BK170</f>
        <v>0</v>
      </c>
      <c r="K170" s="199"/>
      <c r="L170" s="204"/>
      <c r="M170" s="205"/>
      <c r="N170" s="206"/>
      <c r="O170" s="206"/>
      <c r="P170" s="207">
        <f>SUM(P171:P172)</f>
        <v>0</v>
      </c>
      <c r="Q170" s="206"/>
      <c r="R170" s="207">
        <f>SUM(R171:R172)</f>
        <v>0</v>
      </c>
      <c r="S170" s="206"/>
      <c r="T170" s="208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84</v>
      </c>
      <c r="AT170" s="210" t="s">
        <v>75</v>
      </c>
      <c r="AU170" s="210" t="s">
        <v>84</v>
      </c>
      <c r="AY170" s="209" t="s">
        <v>140</v>
      </c>
      <c r="BK170" s="211">
        <f>SUM(BK171:BK172)</f>
        <v>0</v>
      </c>
    </row>
    <row r="171" s="2" customFormat="1" ht="24.15" customHeight="1">
      <c r="A171" s="40"/>
      <c r="B171" s="41"/>
      <c r="C171" s="214" t="s">
        <v>441</v>
      </c>
      <c r="D171" s="214" t="s">
        <v>143</v>
      </c>
      <c r="E171" s="215" t="s">
        <v>1116</v>
      </c>
      <c r="F171" s="216" t="s">
        <v>1117</v>
      </c>
      <c r="G171" s="217" t="s">
        <v>1109</v>
      </c>
      <c r="H171" s="218">
        <v>8</v>
      </c>
      <c r="I171" s="219"/>
      <c r="J171" s="220">
        <f>ROUND(I171*H171,2)</f>
        <v>0</v>
      </c>
      <c r="K171" s="216" t="s">
        <v>19</v>
      </c>
      <c r="L171" s="46"/>
      <c r="M171" s="221" t="s">
        <v>19</v>
      </c>
      <c r="N171" s="222" t="s">
        <v>47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171</v>
      </c>
      <c r="AT171" s="225" t="s">
        <v>143</v>
      </c>
      <c r="AU171" s="225" t="s">
        <v>86</v>
      </c>
      <c r="AY171" s="19" t="s">
        <v>140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84</v>
      </c>
      <c r="BK171" s="226">
        <f>ROUND(I171*H171,2)</f>
        <v>0</v>
      </c>
      <c r="BL171" s="19" t="s">
        <v>171</v>
      </c>
      <c r="BM171" s="225" t="s">
        <v>704</v>
      </c>
    </row>
    <row r="172" s="2" customFormat="1">
      <c r="A172" s="40"/>
      <c r="B172" s="41"/>
      <c r="C172" s="42"/>
      <c r="D172" s="232" t="s">
        <v>152</v>
      </c>
      <c r="E172" s="42"/>
      <c r="F172" s="233" t="s">
        <v>1118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152</v>
      </c>
      <c r="AU172" s="19" t="s">
        <v>86</v>
      </c>
    </row>
    <row r="173" s="12" customFormat="1" ht="22.8" customHeight="1">
      <c r="A173" s="12"/>
      <c r="B173" s="198"/>
      <c r="C173" s="199"/>
      <c r="D173" s="200" t="s">
        <v>75</v>
      </c>
      <c r="E173" s="212" t="s">
        <v>1119</v>
      </c>
      <c r="F173" s="212" t="s">
        <v>1120</v>
      </c>
      <c r="G173" s="199"/>
      <c r="H173" s="199"/>
      <c r="I173" s="202"/>
      <c r="J173" s="213">
        <f>BK173</f>
        <v>0</v>
      </c>
      <c r="K173" s="199"/>
      <c r="L173" s="204"/>
      <c r="M173" s="205"/>
      <c r="N173" s="206"/>
      <c r="O173" s="206"/>
      <c r="P173" s="207">
        <f>P174+SUM(P175:P178)</f>
        <v>0</v>
      </c>
      <c r="Q173" s="206"/>
      <c r="R173" s="207">
        <f>R174+SUM(R175:R178)</f>
        <v>0</v>
      </c>
      <c r="S173" s="206"/>
      <c r="T173" s="208">
        <f>T174+SUM(T175:T178)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84</v>
      </c>
      <c r="AT173" s="210" t="s">
        <v>75</v>
      </c>
      <c r="AU173" s="210" t="s">
        <v>84</v>
      </c>
      <c r="AY173" s="209" t="s">
        <v>140</v>
      </c>
      <c r="BK173" s="211">
        <f>BK174+SUM(BK175:BK178)</f>
        <v>0</v>
      </c>
    </row>
    <row r="174" s="2" customFormat="1" ht="16.5" customHeight="1">
      <c r="A174" s="40"/>
      <c r="B174" s="41"/>
      <c r="C174" s="214" t="s">
        <v>447</v>
      </c>
      <c r="D174" s="214" t="s">
        <v>143</v>
      </c>
      <c r="E174" s="215" t="s">
        <v>1121</v>
      </c>
      <c r="F174" s="216" t="s">
        <v>1122</v>
      </c>
      <c r="G174" s="217" t="s">
        <v>1123</v>
      </c>
      <c r="H174" s="218">
        <v>0.029999999999999999</v>
      </c>
      <c r="I174" s="219"/>
      <c r="J174" s="220">
        <f>ROUND(I174*H174,2)</f>
        <v>0</v>
      </c>
      <c r="K174" s="216" t="s">
        <v>19</v>
      </c>
      <c r="L174" s="46"/>
      <c r="M174" s="221" t="s">
        <v>19</v>
      </c>
      <c r="N174" s="222" t="s">
        <v>47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171</v>
      </c>
      <c r="AT174" s="225" t="s">
        <v>143</v>
      </c>
      <c r="AU174" s="225" t="s">
        <v>86</v>
      </c>
      <c r="AY174" s="19" t="s">
        <v>140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84</v>
      </c>
      <c r="BK174" s="226">
        <f>ROUND(I174*H174,2)</f>
        <v>0</v>
      </c>
      <c r="BL174" s="19" t="s">
        <v>171</v>
      </c>
      <c r="BM174" s="225" t="s">
        <v>713</v>
      </c>
    </row>
    <row r="175" s="2" customFormat="1">
      <c r="A175" s="40"/>
      <c r="B175" s="41"/>
      <c r="C175" s="42"/>
      <c r="D175" s="232" t="s">
        <v>152</v>
      </c>
      <c r="E175" s="42"/>
      <c r="F175" s="233" t="s">
        <v>1124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152</v>
      </c>
      <c r="AU175" s="19" t="s">
        <v>86</v>
      </c>
    </row>
    <row r="176" s="2" customFormat="1" ht="16.5" customHeight="1">
      <c r="A176" s="40"/>
      <c r="B176" s="41"/>
      <c r="C176" s="214" t="s">
        <v>452</v>
      </c>
      <c r="D176" s="214" t="s">
        <v>143</v>
      </c>
      <c r="E176" s="215" t="s">
        <v>1125</v>
      </c>
      <c r="F176" s="216" t="s">
        <v>1126</v>
      </c>
      <c r="G176" s="217" t="s">
        <v>1123</v>
      </c>
      <c r="H176" s="218">
        <v>0.029999999999999999</v>
      </c>
      <c r="I176" s="219"/>
      <c r="J176" s="220">
        <f>ROUND(I176*H176,2)</f>
        <v>0</v>
      </c>
      <c r="K176" s="216" t="s">
        <v>19</v>
      </c>
      <c r="L176" s="46"/>
      <c r="M176" s="221" t="s">
        <v>19</v>
      </c>
      <c r="N176" s="222" t="s">
        <v>47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171</v>
      </c>
      <c r="AT176" s="225" t="s">
        <v>143</v>
      </c>
      <c r="AU176" s="225" t="s">
        <v>86</v>
      </c>
      <c r="AY176" s="19" t="s">
        <v>140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84</v>
      </c>
      <c r="BK176" s="226">
        <f>ROUND(I176*H176,2)</f>
        <v>0</v>
      </c>
      <c r="BL176" s="19" t="s">
        <v>171</v>
      </c>
      <c r="BM176" s="225" t="s">
        <v>719</v>
      </c>
    </row>
    <row r="177" s="2" customFormat="1">
      <c r="A177" s="40"/>
      <c r="B177" s="41"/>
      <c r="C177" s="42"/>
      <c r="D177" s="232" t="s">
        <v>152</v>
      </c>
      <c r="E177" s="42"/>
      <c r="F177" s="233" t="s">
        <v>1127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152</v>
      </c>
      <c r="AU177" s="19" t="s">
        <v>86</v>
      </c>
    </row>
    <row r="178" s="12" customFormat="1" ht="20.88" customHeight="1">
      <c r="A178" s="12"/>
      <c r="B178" s="198"/>
      <c r="C178" s="199"/>
      <c r="D178" s="200" t="s">
        <v>75</v>
      </c>
      <c r="E178" s="212" t="s">
        <v>1128</v>
      </c>
      <c r="F178" s="212" t="s">
        <v>1129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P179</f>
        <v>0</v>
      </c>
      <c r="Q178" s="206"/>
      <c r="R178" s="207">
        <f>R179</f>
        <v>0</v>
      </c>
      <c r="S178" s="206"/>
      <c r="T178" s="208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171</v>
      </c>
      <c r="AT178" s="210" t="s">
        <v>75</v>
      </c>
      <c r="AU178" s="210" t="s">
        <v>86</v>
      </c>
      <c r="AY178" s="209" t="s">
        <v>140</v>
      </c>
      <c r="BK178" s="211">
        <f>BK179</f>
        <v>0</v>
      </c>
    </row>
    <row r="179" s="2" customFormat="1" ht="16.5" customHeight="1">
      <c r="A179" s="40"/>
      <c r="B179" s="41"/>
      <c r="C179" s="214" t="s">
        <v>457</v>
      </c>
      <c r="D179" s="214" t="s">
        <v>143</v>
      </c>
      <c r="E179" s="215" t="s">
        <v>1130</v>
      </c>
      <c r="F179" s="216" t="s">
        <v>1131</v>
      </c>
      <c r="G179" s="217" t="s">
        <v>146</v>
      </c>
      <c r="H179" s="218">
        <v>1</v>
      </c>
      <c r="I179" s="219"/>
      <c r="J179" s="220">
        <f>ROUND(I179*H179,2)</f>
        <v>0</v>
      </c>
      <c r="K179" s="216" t="s">
        <v>19</v>
      </c>
      <c r="L179" s="46"/>
      <c r="M179" s="221" t="s">
        <v>19</v>
      </c>
      <c r="N179" s="222" t="s">
        <v>47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171</v>
      </c>
      <c r="AT179" s="225" t="s">
        <v>143</v>
      </c>
      <c r="AU179" s="225" t="s">
        <v>159</v>
      </c>
      <c r="AY179" s="19" t="s">
        <v>140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84</v>
      </c>
      <c r="BK179" s="226">
        <f>ROUND(I179*H179,2)</f>
        <v>0</v>
      </c>
      <c r="BL179" s="19" t="s">
        <v>171</v>
      </c>
      <c r="BM179" s="225" t="s">
        <v>1132</v>
      </c>
    </row>
    <row r="180" s="12" customFormat="1" ht="25.92" customHeight="1">
      <c r="A180" s="12"/>
      <c r="B180" s="198"/>
      <c r="C180" s="199"/>
      <c r="D180" s="200" t="s">
        <v>75</v>
      </c>
      <c r="E180" s="201" t="s">
        <v>1133</v>
      </c>
      <c r="F180" s="201" t="s">
        <v>315</v>
      </c>
      <c r="G180" s="199"/>
      <c r="H180" s="199"/>
      <c r="I180" s="202"/>
      <c r="J180" s="203">
        <f>BK180</f>
        <v>0</v>
      </c>
      <c r="K180" s="199"/>
      <c r="L180" s="204"/>
      <c r="M180" s="205"/>
      <c r="N180" s="206"/>
      <c r="O180" s="206"/>
      <c r="P180" s="207">
        <f>P181+P184+P187+P190+P193+P196+P199+P202+P209</f>
        <v>0</v>
      </c>
      <c r="Q180" s="206"/>
      <c r="R180" s="207">
        <f>R181+R184+R187+R190+R193+R196+R199+R202+R209</f>
        <v>0</v>
      </c>
      <c r="S180" s="206"/>
      <c r="T180" s="208">
        <f>T181+T184+T187+T190+T193+T196+T199+T202+T209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84</v>
      </c>
      <c r="AT180" s="210" t="s">
        <v>75</v>
      </c>
      <c r="AU180" s="210" t="s">
        <v>76</v>
      </c>
      <c r="AY180" s="209" t="s">
        <v>140</v>
      </c>
      <c r="BK180" s="211">
        <f>BK181+BK184+BK187+BK190+BK193+BK196+BK199+BK202+BK209</f>
        <v>0</v>
      </c>
    </row>
    <row r="181" s="12" customFormat="1" ht="22.8" customHeight="1">
      <c r="A181" s="12"/>
      <c r="B181" s="198"/>
      <c r="C181" s="199"/>
      <c r="D181" s="200" t="s">
        <v>75</v>
      </c>
      <c r="E181" s="212" t="s">
        <v>1134</v>
      </c>
      <c r="F181" s="212" t="s">
        <v>1135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SUM(P182:P183)</f>
        <v>0</v>
      </c>
      <c r="Q181" s="206"/>
      <c r="R181" s="207">
        <f>SUM(R182:R183)</f>
        <v>0</v>
      </c>
      <c r="S181" s="206"/>
      <c r="T181" s="208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84</v>
      </c>
      <c r="AT181" s="210" t="s">
        <v>75</v>
      </c>
      <c r="AU181" s="210" t="s">
        <v>84</v>
      </c>
      <c r="AY181" s="209" t="s">
        <v>140</v>
      </c>
      <c r="BK181" s="211">
        <f>SUM(BK182:BK183)</f>
        <v>0</v>
      </c>
    </row>
    <row r="182" s="2" customFormat="1" ht="16.5" customHeight="1">
      <c r="A182" s="40"/>
      <c r="B182" s="41"/>
      <c r="C182" s="214" t="s">
        <v>461</v>
      </c>
      <c r="D182" s="214" t="s">
        <v>143</v>
      </c>
      <c r="E182" s="215" t="s">
        <v>1136</v>
      </c>
      <c r="F182" s="216" t="s">
        <v>1137</v>
      </c>
      <c r="G182" s="217" t="s">
        <v>1123</v>
      </c>
      <c r="H182" s="218">
        <v>0.029999999999999999</v>
      </c>
      <c r="I182" s="219"/>
      <c r="J182" s="220">
        <f>ROUND(I182*H182,2)</f>
        <v>0</v>
      </c>
      <c r="K182" s="216" t="s">
        <v>19</v>
      </c>
      <c r="L182" s="46"/>
      <c r="M182" s="221" t="s">
        <v>19</v>
      </c>
      <c r="N182" s="222" t="s">
        <v>47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171</v>
      </c>
      <c r="AT182" s="225" t="s">
        <v>143</v>
      </c>
      <c r="AU182" s="225" t="s">
        <v>86</v>
      </c>
      <c r="AY182" s="19" t="s">
        <v>140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84</v>
      </c>
      <c r="BK182" s="226">
        <f>ROUND(I182*H182,2)</f>
        <v>0</v>
      </c>
      <c r="BL182" s="19" t="s">
        <v>171</v>
      </c>
      <c r="BM182" s="225" t="s">
        <v>723</v>
      </c>
    </row>
    <row r="183" s="2" customFormat="1">
      <c r="A183" s="40"/>
      <c r="B183" s="41"/>
      <c r="C183" s="42"/>
      <c r="D183" s="232" t="s">
        <v>152</v>
      </c>
      <c r="E183" s="42"/>
      <c r="F183" s="233" t="s">
        <v>1124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152</v>
      </c>
      <c r="AU183" s="19" t="s">
        <v>86</v>
      </c>
    </row>
    <row r="184" s="12" customFormat="1" ht="22.8" customHeight="1">
      <c r="A184" s="12"/>
      <c r="B184" s="198"/>
      <c r="C184" s="199"/>
      <c r="D184" s="200" t="s">
        <v>75</v>
      </c>
      <c r="E184" s="212" t="s">
        <v>1138</v>
      </c>
      <c r="F184" s="212" t="s">
        <v>1139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SUM(P185:P186)</f>
        <v>0</v>
      </c>
      <c r="Q184" s="206"/>
      <c r="R184" s="207">
        <f>SUM(R185:R186)</f>
        <v>0</v>
      </c>
      <c r="S184" s="206"/>
      <c r="T184" s="208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84</v>
      </c>
      <c r="AT184" s="210" t="s">
        <v>75</v>
      </c>
      <c r="AU184" s="210" t="s">
        <v>84</v>
      </c>
      <c r="AY184" s="209" t="s">
        <v>140</v>
      </c>
      <c r="BK184" s="211">
        <f>SUM(BK185:BK186)</f>
        <v>0</v>
      </c>
    </row>
    <row r="185" s="2" customFormat="1" ht="16.5" customHeight="1">
      <c r="A185" s="40"/>
      <c r="B185" s="41"/>
      <c r="C185" s="214" t="s">
        <v>467</v>
      </c>
      <c r="D185" s="214" t="s">
        <v>143</v>
      </c>
      <c r="E185" s="215" t="s">
        <v>1140</v>
      </c>
      <c r="F185" s="216" t="s">
        <v>1141</v>
      </c>
      <c r="G185" s="217" t="s">
        <v>357</v>
      </c>
      <c r="H185" s="218">
        <v>8.75</v>
      </c>
      <c r="I185" s="219"/>
      <c r="J185" s="220">
        <f>ROUND(I185*H185,2)</f>
        <v>0</v>
      </c>
      <c r="K185" s="216" t="s">
        <v>19</v>
      </c>
      <c r="L185" s="46"/>
      <c r="M185" s="221" t="s">
        <v>19</v>
      </c>
      <c r="N185" s="222" t="s">
        <v>47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171</v>
      </c>
      <c r="AT185" s="225" t="s">
        <v>143</v>
      </c>
      <c r="AU185" s="225" t="s">
        <v>86</v>
      </c>
      <c r="AY185" s="19" t="s">
        <v>140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84</v>
      </c>
      <c r="BK185" s="226">
        <f>ROUND(I185*H185,2)</f>
        <v>0</v>
      </c>
      <c r="BL185" s="19" t="s">
        <v>171</v>
      </c>
      <c r="BM185" s="225" t="s">
        <v>727</v>
      </c>
    </row>
    <row r="186" s="2" customFormat="1">
      <c r="A186" s="40"/>
      <c r="B186" s="41"/>
      <c r="C186" s="42"/>
      <c r="D186" s="232" t="s">
        <v>152</v>
      </c>
      <c r="E186" s="42"/>
      <c r="F186" s="233" t="s">
        <v>1142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152</v>
      </c>
      <c r="AU186" s="19" t="s">
        <v>86</v>
      </c>
    </row>
    <row r="187" s="12" customFormat="1" ht="22.8" customHeight="1">
      <c r="A187" s="12"/>
      <c r="B187" s="198"/>
      <c r="C187" s="199"/>
      <c r="D187" s="200" t="s">
        <v>75</v>
      </c>
      <c r="E187" s="212" t="s">
        <v>1143</v>
      </c>
      <c r="F187" s="212" t="s">
        <v>1144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SUM(P188:P189)</f>
        <v>0</v>
      </c>
      <c r="Q187" s="206"/>
      <c r="R187" s="207">
        <f>SUM(R188:R189)</f>
        <v>0</v>
      </c>
      <c r="S187" s="206"/>
      <c r="T187" s="208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84</v>
      </c>
      <c r="AT187" s="210" t="s">
        <v>75</v>
      </c>
      <c r="AU187" s="210" t="s">
        <v>84</v>
      </c>
      <c r="AY187" s="209" t="s">
        <v>140</v>
      </c>
      <c r="BK187" s="211">
        <f>SUM(BK188:BK189)</f>
        <v>0</v>
      </c>
    </row>
    <row r="188" s="2" customFormat="1" ht="16.5" customHeight="1">
      <c r="A188" s="40"/>
      <c r="B188" s="41"/>
      <c r="C188" s="214" t="s">
        <v>472</v>
      </c>
      <c r="D188" s="214" t="s">
        <v>143</v>
      </c>
      <c r="E188" s="215" t="s">
        <v>1145</v>
      </c>
      <c r="F188" s="216" t="s">
        <v>1146</v>
      </c>
      <c r="G188" s="217" t="s">
        <v>397</v>
      </c>
      <c r="H188" s="218">
        <v>25</v>
      </c>
      <c r="I188" s="219"/>
      <c r="J188" s="220">
        <f>ROUND(I188*H188,2)</f>
        <v>0</v>
      </c>
      <c r="K188" s="216" t="s">
        <v>19</v>
      </c>
      <c r="L188" s="46"/>
      <c r="M188" s="221" t="s">
        <v>19</v>
      </c>
      <c r="N188" s="222" t="s">
        <v>47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171</v>
      </c>
      <c r="AT188" s="225" t="s">
        <v>143</v>
      </c>
      <c r="AU188" s="225" t="s">
        <v>86</v>
      </c>
      <c r="AY188" s="19" t="s">
        <v>140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84</v>
      </c>
      <c r="BK188" s="226">
        <f>ROUND(I188*H188,2)</f>
        <v>0</v>
      </c>
      <c r="BL188" s="19" t="s">
        <v>171</v>
      </c>
      <c r="BM188" s="225" t="s">
        <v>732</v>
      </c>
    </row>
    <row r="189" s="2" customFormat="1">
      <c r="A189" s="40"/>
      <c r="B189" s="41"/>
      <c r="C189" s="42"/>
      <c r="D189" s="232" t="s">
        <v>152</v>
      </c>
      <c r="E189" s="42"/>
      <c r="F189" s="233" t="s">
        <v>1147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152</v>
      </c>
      <c r="AU189" s="19" t="s">
        <v>86</v>
      </c>
    </row>
    <row r="190" s="12" customFormat="1" ht="22.8" customHeight="1">
      <c r="A190" s="12"/>
      <c r="B190" s="198"/>
      <c r="C190" s="199"/>
      <c r="D190" s="200" t="s">
        <v>75</v>
      </c>
      <c r="E190" s="212" t="s">
        <v>1148</v>
      </c>
      <c r="F190" s="212" t="s">
        <v>1149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SUM(P191:P192)</f>
        <v>0</v>
      </c>
      <c r="Q190" s="206"/>
      <c r="R190" s="207">
        <f>SUM(R191:R192)</f>
        <v>0</v>
      </c>
      <c r="S190" s="206"/>
      <c r="T190" s="208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84</v>
      </c>
      <c r="AT190" s="210" t="s">
        <v>75</v>
      </c>
      <c r="AU190" s="210" t="s">
        <v>84</v>
      </c>
      <c r="AY190" s="209" t="s">
        <v>140</v>
      </c>
      <c r="BK190" s="211">
        <f>SUM(BK191:BK192)</f>
        <v>0</v>
      </c>
    </row>
    <row r="191" s="2" customFormat="1" ht="24.15" customHeight="1">
      <c r="A191" s="40"/>
      <c r="B191" s="41"/>
      <c r="C191" s="214" t="s">
        <v>477</v>
      </c>
      <c r="D191" s="214" t="s">
        <v>143</v>
      </c>
      <c r="E191" s="215" t="s">
        <v>1150</v>
      </c>
      <c r="F191" s="216" t="s">
        <v>1151</v>
      </c>
      <c r="G191" s="217" t="s">
        <v>397</v>
      </c>
      <c r="H191" s="218">
        <v>25</v>
      </c>
      <c r="I191" s="219"/>
      <c r="J191" s="220">
        <f>ROUND(I191*H191,2)</f>
        <v>0</v>
      </c>
      <c r="K191" s="216" t="s">
        <v>19</v>
      </c>
      <c r="L191" s="46"/>
      <c r="M191" s="221" t="s">
        <v>19</v>
      </c>
      <c r="N191" s="222" t="s">
        <v>47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171</v>
      </c>
      <c r="AT191" s="225" t="s">
        <v>143</v>
      </c>
      <c r="AU191" s="225" t="s">
        <v>86</v>
      </c>
      <c r="AY191" s="19" t="s">
        <v>140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84</v>
      </c>
      <c r="BK191" s="226">
        <f>ROUND(I191*H191,2)</f>
        <v>0</v>
      </c>
      <c r="BL191" s="19" t="s">
        <v>171</v>
      </c>
      <c r="BM191" s="225" t="s">
        <v>744</v>
      </c>
    </row>
    <row r="192" s="2" customFormat="1">
      <c r="A192" s="40"/>
      <c r="B192" s="41"/>
      <c r="C192" s="42"/>
      <c r="D192" s="232" t="s">
        <v>152</v>
      </c>
      <c r="E192" s="42"/>
      <c r="F192" s="233" t="s">
        <v>1147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152</v>
      </c>
      <c r="AU192" s="19" t="s">
        <v>86</v>
      </c>
    </row>
    <row r="193" s="12" customFormat="1" ht="22.8" customHeight="1">
      <c r="A193" s="12"/>
      <c r="B193" s="198"/>
      <c r="C193" s="199"/>
      <c r="D193" s="200" t="s">
        <v>75</v>
      </c>
      <c r="E193" s="212" t="s">
        <v>1152</v>
      </c>
      <c r="F193" s="212" t="s">
        <v>1153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SUM(P194:P195)</f>
        <v>0</v>
      </c>
      <c r="Q193" s="206"/>
      <c r="R193" s="207">
        <f>SUM(R194:R195)</f>
        <v>0</v>
      </c>
      <c r="S193" s="206"/>
      <c r="T193" s="208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84</v>
      </c>
      <c r="AT193" s="210" t="s">
        <v>75</v>
      </c>
      <c r="AU193" s="210" t="s">
        <v>84</v>
      </c>
      <c r="AY193" s="209" t="s">
        <v>140</v>
      </c>
      <c r="BK193" s="211">
        <f>SUM(BK194:BK195)</f>
        <v>0</v>
      </c>
    </row>
    <row r="194" s="2" customFormat="1" ht="21.75" customHeight="1">
      <c r="A194" s="40"/>
      <c r="B194" s="41"/>
      <c r="C194" s="214" t="s">
        <v>483</v>
      </c>
      <c r="D194" s="214" t="s">
        <v>143</v>
      </c>
      <c r="E194" s="215" t="s">
        <v>1154</v>
      </c>
      <c r="F194" s="216" t="s">
        <v>1155</v>
      </c>
      <c r="G194" s="217" t="s">
        <v>397</v>
      </c>
      <c r="H194" s="218">
        <v>25</v>
      </c>
      <c r="I194" s="219"/>
      <c r="J194" s="220">
        <f>ROUND(I194*H194,2)</f>
        <v>0</v>
      </c>
      <c r="K194" s="216" t="s">
        <v>19</v>
      </c>
      <c r="L194" s="46"/>
      <c r="M194" s="221" t="s">
        <v>19</v>
      </c>
      <c r="N194" s="222" t="s">
        <v>47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171</v>
      </c>
      <c r="AT194" s="225" t="s">
        <v>143</v>
      </c>
      <c r="AU194" s="225" t="s">
        <v>86</v>
      </c>
      <c r="AY194" s="19" t="s">
        <v>140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84</v>
      </c>
      <c r="BK194" s="226">
        <f>ROUND(I194*H194,2)</f>
        <v>0</v>
      </c>
      <c r="BL194" s="19" t="s">
        <v>171</v>
      </c>
      <c r="BM194" s="225" t="s">
        <v>753</v>
      </c>
    </row>
    <row r="195" s="2" customFormat="1">
      <c r="A195" s="40"/>
      <c r="B195" s="41"/>
      <c r="C195" s="42"/>
      <c r="D195" s="232" t="s">
        <v>152</v>
      </c>
      <c r="E195" s="42"/>
      <c r="F195" s="233" t="s">
        <v>1147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152</v>
      </c>
      <c r="AU195" s="19" t="s">
        <v>86</v>
      </c>
    </row>
    <row r="196" s="12" customFormat="1" ht="22.8" customHeight="1">
      <c r="A196" s="12"/>
      <c r="B196" s="198"/>
      <c r="C196" s="199"/>
      <c r="D196" s="200" t="s">
        <v>75</v>
      </c>
      <c r="E196" s="212" t="s">
        <v>1156</v>
      </c>
      <c r="F196" s="212" t="s">
        <v>1157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SUM(P197:P198)</f>
        <v>0</v>
      </c>
      <c r="Q196" s="206"/>
      <c r="R196" s="207">
        <f>SUM(R197:R198)</f>
        <v>0</v>
      </c>
      <c r="S196" s="206"/>
      <c r="T196" s="208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84</v>
      </c>
      <c r="AT196" s="210" t="s">
        <v>75</v>
      </c>
      <c r="AU196" s="210" t="s">
        <v>84</v>
      </c>
      <c r="AY196" s="209" t="s">
        <v>140</v>
      </c>
      <c r="BK196" s="211">
        <f>SUM(BK197:BK198)</f>
        <v>0</v>
      </c>
    </row>
    <row r="197" s="2" customFormat="1" ht="16.5" customHeight="1">
      <c r="A197" s="40"/>
      <c r="B197" s="41"/>
      <c r="C197" s="214" t="s">
        <v>488</v>
      </c>
      <c r="D197" s="214" t="s">
        <v>143</v>
      </c>
      <c r="E197" s="215" t="s">
        <v>1158</v>
      </c>
      <c r="F197" s="216" t="s">
        <v>1159</v>
      </c>
      <c r="G197" s="217" t="s">
        <v>397</v>
      </c>
      <c r="H197" s="218">
        <v>25</v>
      </c>
      <c r="I197" s="219"/>
      <c r="J197" s="220">
        <f>ROUND(I197*H197,2)</f>
        <v>0</v>
      </c>
      <c r="K197" s="216" t="s">
        <v>19</v>
      </c>
      <c r="L197" s="46"/>
      <c r="M197" s="221" t="s">
        <v>19</v>
      </c>
      <c r="N197" s="222" t="s">
        <v>47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171</v>
      </c>
      <c r="AT197" s="225" t="s">
        <v>143</v>
      </c>
      <c r="AU197" s="225" t="s">
        <v>86</v>
      </c>
      <c r="AY197" s="19" t="s">
        <v>140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84</v>
      </c>
      <c r="BK197" s="226">
        <f>ROUND(I197*H197,2)</f>
        <v>0</v>
      </c>
      <c r="BL197" s="19" t="s">
        <v>171</v>
      </c>
      <c r="BM197" s="225" t="s">
        <v>757</v>
      </c>
    </row>
    <row r="198" s="2" customFormat="1">
      <c r="A198" s="40"/>
      <c r="B198" s="41"/>
      <c r="C198" s="42"/>
      <c r="D198" s="232" t="s">
        <v>152</v>
      </c>
      <c r="E198" s="42"/>
      <c r="F198" s="233" t="s">
        <v>1147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152</v>
      </c>
      <c r="AU198" s="19" t="s">
        <v>86</v>
      </c>
    </row>
    <row r="199" s="12" customFormat="1" ht="22.8" customHeight="1">
      <c r="A199" s="12"/>
      <c r="B199" s="198"/>
      <c r="C199" s="199"/>
      <c r="D199" s="200" t="s">
        <v>75</v>
      </c>
      <c r="E199" s="212" t="s">
        <v>1160</v>
      </c>
      <c r="F199" s="212" t="s">
        <v>1161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SUM(P200:P201)</f>
        <v>0</v>
      </c>
      <c r="Q199" s="206"/>
      <c r="R199" s="207">
        <f>SUM(R200:R201)</f>
        <v>0</v>
      </c>
      <c r="S199" s="206"/>
      <c r="T199" s="208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84</v>
      </c>
      <c r="AT199" s="210" t="s">
        <v>75</v>
      </c>
      <c r="AU199" s="210" t="s">
        <v>84</v>
      </c>
      <c r="AY199" s="209" t="s">
        <v>140</v>
      </c>
      <c r="BK199" s="211">
        <f>SUM(BK200:BK201)</f>
        <v>0</v>
      </c>
    </row>
    <row r="200" s="2" customFormat="1" ht="16.5" customHeight="1">
      <c r="A200" s="40"/>
      <c r="B200" s="41"/>
      <c r="C200" s="214" t="s">
        <v>493</v>
      </c>
      <c r="D200" s="214" t="s">
        <v>143</v>
      </c>
      <c r="E200" s="215" t="s">
        <v>1162</v>
      </c>
      <c r="F200" s="216" t="s">
        <v>1146</v>
      </c>
      <c r="G200" s="217" t="s">
        <v>397</v>
      </c>
      <c r="H200" s="218">
        <v>25</v>
      </c>
      <c r="I200" s="219"/>
      <c r="J200" s="220">
        <f>ROUND(I200*H200,2)</f>
        <v>0</v>
      </c>
      <c r="K200" s="216" t="s">
        <v>19</v>
      </c>
      <c r="L200" s="46"/>
      <c r="M200" s="221" t="s">
        <v>19</v>
      </c>
      <c r="N200" s="222" t="s">
        <v>47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171</v>
      </c>
      <c r="AT200" s="225" t="s">
        <v>143</v>
      </c>
      <c r="AU200" s="225" t="s">
        <v>86</v>
      </c>
      <c r="AY200" s="19" t="s">
        <v>140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84</v>
      </c>
      <c r="BK200" s="226">
        <f>ROUND(I200*H200,2)</f>
        <v>0</v>
      </c>
      <c r="BL200" s="19" t="s">
        <v>171</v>
      </c>
      <c r="BM200" s="225" t="s">
        <v>764</v>
      </c>
    </row>
    <row r="201" s="2" customFormat="1">
      <c r="A201" s="40"/>
      <c r="B201" s="41"/>
      <c r="C201" s="42"/>
      <c r="D201" s="232" t="s">
        <v>152</v>
      </c>
      <c r="E201" s="42"/>
      <c r="F201" s="233" t="s">
        <v>1147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152</v>
      </c>
      <c r="AU201" s="19" t="s">
        <v>86</v>
      </c>
    </row>
    <row r="202" s="12" customFormat="1" ht="22.8" customHeight="1">
      <c r="A202" s="12"/>
      <c r="B202" s="198"/>
      <c r="C202" s="199"/>
      <c r="D202" s="200" t="s">
        <v>75</v>
      </c>
      <c r="E202" s="212" t="s">
        <v>1163</v>
      </c>
      <c r="F202" s="212" t="s">
        <v>1164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SUM(P203:P208)</f>
        <v>0</v>
      </c>
      <c r="Q202" s="206"/>
      <c r="R202" s="207">
        <f>SUM(R203:R208)</f>
        <v>0</v>
      </c>
      <c r="S202" s="206"/>
      <c r="T202" s="208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84</v>
      </c>
      <c r="AT202" s="210" t="s">
        <v>75</v>
      </c>
      <c r="AU202" s="210" t="s">
        <v>84</v>
      </c>
      <c r="AY202" s="209" t="s">
        <v>140</v>
      </c>
      <c r="BK202" s="211">
        <f>SUM(BK203:BK208)</f>
        <v>0</v>
      </c>
    </row>
    <row r="203" s="2" customFormat="1" ht="16.5" customHeight="1">
      <c r="A203" s="40"/>
      <c r="B203" s="41"/>
      <c r="C203" s="214" t="s">
        <v>498</v>
      </c>
      <c r="D203" s="214" t="s">
        <v>143</v>
      </c>
      <c r="E203" s="215" t="s">
        <v>1165</v>
      </c>
      <c r="F203" s="216" t="s">
        <v>1166</v>
      </c>
      <c r="G203" s="217" t="s">
        <v>357</v>
      </c>
      <c r="H203" s="218">
        <v>8.75</v>
      </c>
      <c r="I203" s="219"/>
      <c r="J203" s="220">
        <f>ROUND(I203*H203,2)</f>
        <v>0</v>
      </c>
      <c r="K203" s="216" t="s">
        <v>19</v>
      </c>
      <c r="L203" s="46"/>
      <c r="M203" s="221" t="s">
        <v>19</v>
      </c>
      <c r="N203" s="222" t="s">
        <v>47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171</v>
      </c>
      <c r="AT203" s="225" t="s">
        <v>143</v>
      </c>
      <c r="AU203" s="225" t="s">
        <v>86</v>
      </c>
      <c r="AY203" s="19" t="s">
        <v>140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84</v>
      </c>
      <c r="BK203" s="226">
        <f>ROUND(I203*H203,2)</f>
        <v>0</v>
      </c>
      <c r="BL203" s="19" t="s">
        <v>171</v>
      </c>
      <c r="BM203" s="225" t="s">
        <v>772</v>
      </c>
    </row>
    <row r="204" s="2" customFormat="1">
      <c r="A204" s="40"/>
      <c r="B204" s="41"/>
      <c r="C204" s="42"/>
      <c r="D204" s="232" t="s">
        <v>152</v>
      </c>
      <c r="E204" s="42"/>
      <c r="F204" s="233" t="s">
        <v>1142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152</v>
      </c>
      <c r="AU204" s="19" t="s">
        <v>86</v>
      </c>
    </row>
    <row r="205" s="2" customFormat="1" ht="16.5" customHeight="1">
      <c r="A205" s="40"/>
      <c r="B205" s="41"/>
      <c r="C205" s="214" t="s">
        <v>505</v>
      </c>
      <c r="D205" s="214" t="s">
        <v>143</v>
      </c>
      <c r="E205" s="215" t="s">
        <v>1167</v>
      </c>
      <c r="F205" s="216" t="s">
        <v>1168</v>
      </c>
      <c r="G205" s="217" t="s">
        <v>357</v>
      </c>
      <c r="H205" s="218">
        <v>8.75</v>
      </c>
      <c r="I205" s="219"/>
      <c r="J205" s="220">
        <f>ROUND(I205*H205,2)</f>
        <v>0</v>
      </c>
      <c r="K205" s="216" t="s">
        <v>19</v>
      </c>
      <c r="L205" s="46"/>
      <c r="M205" s="221" t="s">
        <v>19</v>
      </c>
      <c r="N205" s="222" t="s">
        <v>47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171</v>
      </c>
      <c r="AT205" s="225" t="s">
        <v>143</v>
      </c>
      <c r="AU205" s="225" t="s">
        <v>86</v>
      </c>
      <c r="AY205" s="19" t="s">
        <v>140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84</v>
      </c>
      <c r="BK205" s="226">
        <f>ROUND(I205*H205,2)</f>
        <v>0</v>
      </c>
      <c r="BL205" s="19" t="s">
        <v>171</v>
      </c>
      <c r="BM205" s="225" t="s">
        <v>782</v>
      </c>
    </row>
    <row r="206" s="2" customFormat="1">
      <c r="A206" s="40"/>
      <c r="B206" s="41"/>
      <c r="C206" s="42"/>
      <c r="D206" s="232" t="s">
        <v>152</v>
      </c>
      <c r="E206" s="42"/>
      <c r="F206" s="233" t="s">
        <v>1142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152</v>
      </c>
      <c r="AU206" s="19" t="s">
        <v>86</v>
      </c>
    </row>
    <row r="207" s="2" customFormat="1" ht="16.5" customHeight="1">
      <c r="A207" s="40"/>
      <c r="B207" s="41"/>
      <c r="C207" s="214" t="s">
        <v>511</v>
      </c>
      <c r="D207" s="214" t="s">
        <v>143</v>
      </c>
      <c r="E207" s="215" t="s">
        <v>1169</v>
      </c>
      <c r="F207" s="216" t="s">
        <v>1170</v>
      </c>
      <c r="G207" s="217" t="s">
        <v>357</v>
      </c>
      <c r="H207" s="218">
        <v>8.75</v>
      </c>
      <c r="I207" s="219"/>
      <c r="J207" s="220">
        <f>ROUND(I207*H207,2)</f>
        <v>0</v>
      </c>
      <c r="K207" s="216" t="s">
        <v>19</v>
      </c>
      <c r="L207" s="46"/>
      <c r="M207" s="221" t="s">
        <v>19</v>
      </c>
      <c r="N207" s="222" t="s">
        <v>47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171</v>
      </c>
      <c r="AT207" s="225" t="s">
        <v>143</v>
      </c>
      <c r="AU207" s="225" t="s">
        <v>86</v>
      </c>
      <c r="AY207" s="19" t="s">
        <v>140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84</v>
      </c>
      <c r="BK207" s="226">
        <f>ROUND(I207*H207,2)</f>
        <v>0</v>
      </c>
      <c r="BL207" s="19" t="s">
        <v>171</v>
      </c>
      <c r="BM207" s="225" t="s">
        <v>793</v>
      </c>
    </row>
    <row r="208" s="2" customFormat="1">
      <c r="A208" s="40"/>
      <c r="B208" s="41"/>
      <c r="C208" s="42"/>
      <c r="D208" s="232" t="s">
        <v>152</v>
      </c>
      <c r="E208" s="42"/>
      <c r="F208" s="233" t="s">
        <v>1142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152</v>
      </c>
      <c r="AU208" s="19" t="s">
        <v>86</v>
      </c>
    </row>
    <row r="209" s="12" customFormat="1" ht="22.8" customHeight="1">
      <c r="A209" s="12"/>
      <c r="B209" s="198"/>
      <c r="C209" s="199"/>
      <c r="D209" s="200" t="s">
        <v>75</v>
      </c>
      <c r="E209" s="212" t="s">
        <v>1171</v>
      </c>
      <c r="F209" s="212" t="s">
        <v>1172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SUM(P210:P211)</f>
        <v>0</v>
      </c>
      <c r="Q209" s="206"/>
      <c r="R209" s="207">
        <f>SUM(R210:R211)</f>
        <v>0</v>
      </c>
      <c r="S209" s="206"/>
      <c r="T209" s="208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84</v>
      </c>
      <c r="AT209" s="210" t="s">
        <v>75</v>
      </c>
      <c r="AU209" s="210" t="s">
        <v>84</v>
      </c>
      <c r="AY209" s="209" t="s">
        <v>140</v>
      </c>
      <c r="BK209" s="211">
        <f>SUM(BK210:BK211)</f>
        <v>0</v>
      </c>
    </row>
    <row r="210" s="2" customFormat="1" ht="24.15" customHeight="1">
      <c r="A210" s="40"/>
      <c r="B210" s="41"/>
      <c r="C210" s="214" t="s">
        <v>518</v>
      </c>
      <c r="D210" s="214" t="s">
        <v>143</v>
      </c>
      <c r="E210" s="215" t="s">
        <v>1173</v>
      </c>
      <c r="F210" s="216" t="s">
        <v>1174</v>
      </c>
      <c r="G210" s="217" t="s">
        <v>334</v>
      </c>
      <c r="H210" s="218">
        <v>7.5</v>
      </c>
      <c r="I210" s="219"/>
      <c r="J210" s="220">
        <f>ROUND(I210*H210,2)</f>
        <v>0</v>
      </c>
      <c r="K210" s="216" t="s">
        <v>19</v>
      </c>
      <c r="L210" s="46"/>
      <c r="M210" s="221" t="s">
        <v>19</v>
      </c>
      <c r="N210" s="222" t="s">
        <v>47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171</v>
      </c>
      <c r="AT210" s="225" t="s">
        <v>143</v>
      </c>
      <c r="AU210" s="225" t="s">
        <v>86</v>
      </c>
      <c r="AY210" s="19" t="s">
        <v>140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84</v>
      </c>
      <c r="BK210" s="226">
        <f>ROUND(I210*H210,2)</f>
        <v>0</v>
      </c>
      <c r="BL210" s="19" t="s">
        <v>171</v>
      </c>
      <c r="BM210" s="225" t="s">
        <v>806</v>
      </c>
    </row>
    <row r="211" s="2" customFormat="1">
      <c r="A211" s="40"/>
      <c r="B211" s="41"/>
      <c r="C211" s="42"/>
      <c r="D211" s="232" t="s">
        <v>152</v>
      </c>
      <c r="E211" s="42"/>
      <c r="F211" s="233" t="s">
        <v>1175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152</v>
      </c>
      <c r="AU211" s="19" t="s">
        <v>86</v>
      </c>
    </row>
    <row r="212" s="12" customFormat="1" ht="25.92" customHeight="1">
      <c r="A212" s="12"/>
      <c r="B212" s="198"/>
      <c r="C212" s="199"/>
      <c r="D212" s="200" t="s">
        <v>75</v>
      </c>
      <c r="E212" s="201" t="s">
        <v>1176</v>
      </c>
      <c r="F212" s="201" t="s">
        <v>1177</v>
      </c>
      <c r="G212" s="199"/>
      <c r="H212" s="199"/>
      <c r="I212" s="202"/>
      <c r="J212" s="203">
        <f>BK212</f>
        <v>0</v>
      </c>
      <c r="K212" s="199"/>
      <c r="L212" s="204"/>
      <c r="M212" s="205"/>
      <c r="N212" s="206"/>
      <c r="O212" s="206"/>
      <c r="P212" s="207">
        <f>SUM(P213:P214)</f>
        <v>0</v>
      </c>
      <c r="Q212" s="206"/>
      <c r="R212" s="207">
        <f>SUM(R213:R214)</f>
        <v>0</v>
      </c>
      <c r="S212" s="206"/>
      <c r="T212" s="208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171</v>
      </c>
      <c r="AT212" s="210" t="s">
        <v>75</v>
      </c>
      <c r="AU212" s="210" t="s">
        <v>76</v>
      </c>
      <c r="AY212" s="209" t="s">
        <v>140</v>
      </c>
      <c r="BK212" s="211">
        <f>SUM(BK213:BK214)</f>
        <v>0</v>
      </c>
    </row>
    <row r="213" s="2" customFormat="1" ht="16.5" customHeight="1">
      <c r="A213" s="40"/>
      <c r="B213" s="41"/>
      <c r="C213" s="214" t="s">
        <v>658</v>
      </c>
      <c r="D213" s="214" t="s">
        <v>143</v>
      </c>
      <c r="E213" s="215" t="s">
        <v>1178</v>
      </c>
      <c r="F213" s="216" t="s">
        <v>1179</v>
      </c>
      <c r="G213" s="217" t="s">
        <v>146</v>
      </c>
      <c r="H213" s="218">
        <v>0.01</v>
      </c>
      <c r="I213" s="219"/>
      <c r="J213" s="220">
        <f>ROUND(I213*H213,2)</f>
        <v>0</v>
      </c>
      <c r="K213" s="216" t="s">
        <v>19</v>
      </c>
      <c r="L213" s="46"/>
      <c r="M213" s="221" t="s">
        <v>19</v>
      </c>
      <c r="N213" s="222" t="s">
        <v>47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171</v>
      </c>
      <c r="AT213" s="225" t="s">
        <v>143</v>
      </c>
      <c r="AU213" s="225" t="s">
        <v>84</v>
      </c>
      <c r="AY213" s="19" t="s">
        <v>140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84</v>
      </c>
      <c r="BK213" s="226">
        <f>ROUND(I213*H213,2)</f>
        <v>0</v>
      </c>
      <c r="BL213" s="19" t="s">
        <v>171</v>
      </c>
      <c r="BM213" s="225" t="s">
        <v>1180</v>
      </c>
    </row>
    <row r="214" s="2" customFormat="1" ht="16.5" customHeight="1">
      <c r="A214" s="40"/>
      <c r="B214" s="41"/>
      <c r="C214" s="214" t="s">
        <v>430</v>
      </c>
      <c r="D214" s="214" t="s">
        <v>143</v>
      </c>
      <c r="E214" s="215" t="s">
        <v>1181</v>
      </c>
      <c r="F214" s="216" t="s">
        <v>1182</v>
      </c>
      <c r="G214" s="217" t="s">
        <v>146</v>
      </c>
      <c r="H214" s="218">
        <v>0.01</v>
      </c>
      <c r="I214" s="219"/>
      <c r="J214" s="220">
        <f>ROUND(I214*H214,2)</f>
        <v>0</v>
      </c>
      <c r="K214" s="216" t="s">
        <v>19</v>
      </c>
      <c r="L214" s="46"/>
      <c r="M214" s="283" t="s">
        <v>19</v>
      </c>
      <c r="N214" s="284" t="s">
        <v>47</v>
      </c>
      <c r="O214" s="281"/>
      <c r="P214" s="285">
        <f>O214*H214</f>
        <v>0</v>
      </c>
      <c r="Q214" s="285">
        <v>0</v>
      </c>
      <c r="R214" s="285">
        <f>Q214*H214</f>
        <v>0</v>
      </c>
      <c r="S214" s="285">
        <v>0</v>
      </c>
      <c r="T214" s="28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171</v>
      </c>
      <c r="AT214" s="225" t="s">
        <v>143</v>
      </c>
      <c r="AU214" s="225" t="s">
        <v>84</v>
      </c>
      <c r="AY214" s="19" t="s">
        <v>140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84</v>
      </c>
      <c r="BK214" s="226">
        <f>ROUND(I214*H214,2)</f>
        <v>0</v>
      </c>
      <c r="BL214" s="19" t="s">
        <v>171</v>
      </c>
      <c r="BM214" s="225" t="s">
        <v>1183</v>
      </c>
    </row>
    <row r="215" s="2" customFormat="1" ht="6.96" customHeight="1">
      <c r="A215" s="40"/>
      <c r="B215" s="61"/>
      <c r="C215" s="62"/>
      <c r="D215" s="62"/>
      <c r="E215" s="62"/>
      <c r="F215" s="62"/>
      <c r="G215" s="62"/>
      <c r="H215" s="62"/>
      <c r="I215" s="62"/>
      <c r="J215" s="62"/>
      <c r="K215" s="62"/>
      <c r="L215" s="46"/>
      <c r="M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</row>
  </sheetData>
  <sheetProtection sheet="1" autoFilter="0" formatColumns="0" formatRows="0" objects="1" scenarios="1" spinCount="100000" saltValue="w3SLO7a+0d50MDlizzeRE+d2v/voaFCe3wle8lm5AjZNsPRgYnQeUARZp7bUZChOCVCIqPhDQXYEwjBNG8LTRg==" hashValue="brQ0kxbEpr0/2OTOn+dKuDKk6r46zhhWNvDTOObkNxqbtAZN9/IZ3vTmAXbWY3azlqmai5HOpbaCPmP8Jk6hzA==" algorithmName="SHA-512" password="CC35"/>
  <autoFilter ref="C105:K214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110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CYKLOSTEZKA R05 UL. 5.KVĚTNA - HL. NÁDRAŽÍ, JIHLAVA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111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1184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23. 10. 2024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39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ROUND((SUM(BE86:BE129)),  2)</f>
        <v>0</v>
      </c>
      <c r="G33" s="40"/>
      <c r="H33" s="40"/>
      <c r="I33" s="159">
        <v>0.20999999999999999</v>
      </c>
      <c r="J33" s="158">
        <f>ROUND(((SUM(BE86:BE129))*I33),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ROUND((SUM(BF86:BF129)),  2)</f>
        <v>0</v>
      </c>
      <c r="G34" s="40"/>
      <c r="H34" s="40"/>
      <c r="I34" s="159">
        <v>0.14999999999999999</v>
      </c>
      <c r="J34" s="158">
        <f>ROUND(((SUM(BF86:BF129))*I34),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ROUND((SUM(BG86:BG129)),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ROUND((SUM(BH86:BH129)),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ROUND((SUM(BI86:BI129)),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113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CYKLOSTEZKA R05 UL. 5.KVĚTNA - HL. NÁDRAŽÍ, JIHLAVA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111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403 - METROPOLITNÍ CHRÁNIČKA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23. 10. 2024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PROfi Jihlava spol. s 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Zbytovská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114</v>
      </c>
      <c r="D57" s="173"/>
      <c r="E57" s="173"/>
      <c r="F57" s="173"/>
      <c r="G57" s="173"/>
      <c r="H57" s="173"/>
      <c r="I57" s="173"/>
      <c r="J57" s="174" t="s">
        <v>115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116</v>
      </c>
    </row>
    <row r="60" s="9" customFormat="1" ht="24.96" customHeight="1">
      <c r="A60" s="9"/>
      <c r="B60" s="176"/>
      <c r="C60" s="177"/>
      <c r="D60" s="178" t="s">
        <v>305</v>
      </c>
      <c r="E60" s="179"/>
      <c r="F60" s="179"/>
      <c r="G60" s="179"/>
      <c r="H60" s="179"/>
      <c r="I60" s="179"/>
      <c r="J60" s="180">
        <f>J87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306</v>
      </c>
      <c r="E61" s="184"/>
      <c r="F61" s="184"/>
      <c r="G61" s="184"/>
      <c r="H61" s="184"/>
      <c r="I61" s="184"/>
      <c r="J61" s="185">
        <f>J88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525</v>
      </c>
      <c r="E62" s="184"/>
      <c r="F62" s="184"/>
      <c r="G62" s="184"/>
      <c r="H62" s="184"/>
      <c r="I62" s="184"/>
      <c r="J62" s="185">
        <f>J105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6"/>
      <c r="C63" s="177"/>
      <c r="D63" s="178" t="s">
        <v>526</v>
      </c>
      <c r="E63" s="179"/>
      <c r="F63" s="179"/>
      <c r="G63" s="179"/>
      <c r="H63" s="179"/>
      <c r="I63" s="179"/>
      <c r="J63" s="180">
        <f>J109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2"/>
      <c r="C64" s="127"/>
      <c r="D64" s="183" t="s">
        <v>1185</v>
      </c>
      <c r="E64" s="184"/>
      <c r="F64" s="184"/>
      <c r="G64" s="184"/>
      <c r="H64" s="184"/>
      <c r="I64" s="184"/>
      <c r="J64" s="185">
        <f>J110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6"/>
      <c r="C65" s="177"/>
      <c r="D65" s="178" t="s">
        <v>1186</v>
      </c>
      <c r="E65" s="179"/>
      <c r="F65" s="179"/>
      <c r="G65" s="179"/>
      <c r="H65" s="179"/>
      <c r="I65" s="179"/>
      <c r="J65" s="180">
        <f>J115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27"/>
      <c r="D66" s="183" t="s">
        <v>1187</v>
      </c>
      <c r="E66" s="184"/>
      <c r="F66" s="184"/>
      <c r="G66" s="184"/>
      <c r="H66" s="184"/>
      <c r="I66" s="184"/>
      <c r="J66" s="185">
        <f>J116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124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CYKLOSTEZKA R05 UL. 5.KVĚTNA - HL. NÁDRAŽÍ, JIHLAVA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111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403 - METROPOLITNÍ CHRÁNIČKA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23. 10. 2024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E15</f>
        <v>Statutární město Jihlava</v>
      </c>
      <c r="G82" s="42"/>
      <c r="H82" s="42"/>
      <c r="I82" s="34" t="s">
        <v>33</v>
      </c>
      <c r="J82" s="38" t="str">
        <f>E21</f>
        <v>PROfi Jihlava spol. s r.o.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34" t="s">
        <v>38</v>
      </c>
      <c r="J83" s="38" t="str">
        <f>E24</f>
        <v>Zbytovská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125</v>
      </c>
      <c r="D85" s="190" t="s">
        <v>61</v>
      </c>
      <c r="E85" s="190" t="s">
        <v>57</v>
      </c>
      <c r="F85" s="190" t="s">
        <v>58</v>
      </c>
      <c r="G85" s="190" t="s">
        <v>126</v>
      </c>
      <c r="H85" s="190" t="s">
        <v>127</v>
      </c>
      <c r="I85" s="190" t="s">
        <v>128</v>
      </c>
      <c r="J85" s="190" t="s">
        <v>115</v>
      </c>
      <c r="K85" s="191" t="s">
        <v>129</v>
      </c>
      <c r="L85" s="192"/>
      <c r="M85" s="94" t="s">
        <v>19</v>
      </c>
      <c r="N85" s="95" t="s">
        <v>46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P87+P109+P115</f>
        <v>0</v>
      </c>
      <c r="Q86" s="98"/>
      <c r="R86" s="195">
        <f>R87+R109+R115</f>
        <v>428.64498400000002</v>
      </c>
      <c r="S86" s="98"/>
      <c r="T86" s="196">
        <f>T87+T109+T115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116</v>
      </c>
      <c r="BK86" s="197">
        <f>BK87+BK109+BK115</f>
        <v>0</v>
      </c>
    </row>
    <row r="87" s="12" customFormat="1" ht="25.92" customHeight="1">
      <c r="A87" s="12"/>
      <c r="B87" s="198"/>
      <c r="C87" s="199"/>
      <c r="D87" s="200" t="s">
        <v>75</v>
      </c>
      <c r="E87" s="201" t="s">
        <v>313</v>
      </c>
      <c r="F87" s="201" t="s">
        <v>314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P88+P105</f>
        <v>0</v>
      </c>
      <c r="Q87" s="206"/>
      <c r="R87" s="207">
        <f>R88+R105</f>
        <v>427.28126400000002</v>
      </c>
      <c r="S87" s="206"/>
      <c r="T87" s="208">
        <f>T88+T105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84</v>
      </c>
      <c r="AT87" s="210" t="s">
        <v>75</v>
      </c>
      <c r="AU87" s="210" t="s">
        <v>76</v>
      </c>
      <c r="AY87" s="209" t="s">
        <v>140</v>
      </c>
      <c r="BK87" s="211">
        <f>BK88+BK105</f>
        <v>0</v>
      </c>
    </row>
    <row r="88" s="12" customFormat="1" ht="22.8" customHeight="1">
      <c r="A88" s="12"/>
      <c r="B88" s="198"/>
      <c r="C88" s="199"/>
      <c r="D88" s="200" t="s">
        <v>75</v>
      </c>
      <c r="E88" s="212" t="s">
        <v>84</v>
      </c>
      <c r="F88" s="212" t="s">
        <v>315</v>
      </c>
      <c r="G88" s="199"/>
      <c r="H88" s="199"/>
      <c r="I88" s="202"/>
      <c r="J88" s="213">
        <f>BK88</f>
        <v>0</v>
      </c>
      <c r="K88" s="199"/>
      <c r="L88" s="204"/>
      <c r="M88" s="205"/>
      <c r="N88" s="206"/>
      <c r="O88" s="206"/>
      <c r="P88" s="207">
        <f>SUM(P89:P104)</f>
        <v>0</v>
      </c>
      <c r="Q88" s="206"/>
      <c r="R88" s="207">
        <f>SUM(R89:R104)</f>
        <v>345.60000000000002</v>
      </c>
      <c r="S88" s="206"/>
      <c r="T88" s="208">
        <f>SUM(T89:T104)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84</v>
      </c>
      <c r="AT88" s="210" t="s">
        <v>75</v>
      </c>
      <c r="AU88" s="210" t="s">
        <v>84</v>
      </c>
      <c r="AY88" s="209" t="s">
        <v>140</v>
      </c>
      <c r="BK88" s="211">
        <f>SUM(BK89:BK104)</f>
        <v>0</v>
      </c>
    </row>
    <row r="89" s="2" customFormat="1" ht="44.25" customHeight="1">
      <c r="A89" s="40"/>
      <c r="B89" s="41"/>
      <c r="C89" s="214" t="s">
        <v>84</v>
      </c>
      <c r="D89" s="214" t="s">
        <v>143</v>
      </c>
      <c r="E89" s="215" t="s">
        <v>1188</v>
      </c>
      <c r="F89" s="216" t="s">
        <v>1189</v>
      </c>
      <c r="G89" s="217" t="s">
        <v>318</v>
      </c>
      <c r="H89" s="218">
        <v>216.19200000000001</v>
      </c>
      <c r="I89" s="219"/>
      <c r="J89" s="220">
        <f>ROUND(I89*H89,2)</f>
        <v>0</v>
      </c>
      <c r="K89" s="216" t="s">
        <v>147</v>
      </c>
      <c r="L89" s="46"/>
      <c r="M89" s="221" t="s">
        <v>19</v>
      </c>
      <c r="N89" s="222" t="s">
        <v>47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171</v>
      </c>
      <c r="AT89" s="225" t="s">
        <v>143</v>
      </c>
      <c r="AU89" s="225" t="s">
        <v>86</v>
      </c>
      <c r="AY89" s="19" t="s">
        <v>140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84</v>
      </c>
      <c r="BK89" s="226">
        <f>ROUND(I89*H89,2)</f>
        <v>0</v>
      </c>
      <c r="BL89" s="19" t="s">
        <v>171</v>
      </c>
      <c r="BM89" s="225" t="s">
        <v>1190</v>
      </c>
    </row>
    <row r="90" s="2" customFormat="1">
      <c r="A90" s="40"/>
      <c r="B90" s="41"/>
      <c r="C90" s="42"/>
      <c r="D90" s="227" t="s">
        <v>150</v>
      </c>
      <c r="E90" s="42"/>
      <c r="F90" s="228" t="s">
        <v>1191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150</v>
      </c>
      <c r="AU90" s="19" t="s">
        <v>86</v>
      </c>
    </row>
    <row r="91" s="13" customFormat="1">
      <c r="A91" s="13"/>
      <c r="B91" s="234"/>
      <c r="C91" s="235"/>
      <c r="D91" s="232" t="s">
        <v>183</v>
      </c>
      <c r="E91" s="236" t="s">
        <v>19</v>
      </c>
      <c r="F91" s="237" t="s">
        <v>1192</v>
      </c>
      <c r="G91" s="235"/>
      <c r="H91" s="238">
        <v>216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183</v>
      </c>
      <c r="AU91" s="244" t="s">
        <v>86</v>
      </c>
      <c r="AV91" s="13" t="s">
        <v>86</v>
      </c>
      <c r="AW91" s="13" t="s">
        <v>37</v>
      </c>
      <c r="AX91" s="13" t="s">
        <v>76</v>
      </c>
      <c r="AY91" s="244" t="s">
        <v>140</v>
      </c>
    </row>
    <row r="92" s="13" customFormat="1">
      <c r="A92" s="13"/>
      <c r="B92" s="234"/>
      <c r="C92" s="235"/>
      <c r="D92" s="232" t="s">
        <v>183</v>
      </c>
      <c r="E92" s="236" t="s">
        <v>19</v>
      </c>
      <c r="F92" s="237" t="s">
        <v>1193</v>
      </c>
      <c r="G92" s="235"/>
      <c r="H92" s="238">
        <v>0.192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4" t="s">
        <v>183</v>
      </c>
      <c r="AU92" s="244" t="s">
        <v>86</v>
      </c>
      <c r="AV92" s="13" t="s">
        <v>86</v>
      </c>
      <c r="AW92" s="13" t="s">
        <v>37</v>
      </c>
      <c r="AX92" s="13" t="s">
        <v>76</v>
      </c>
      <c r="AY92" s="244" t="s">
        <v>140</v>
      </c>
    </row>
    <row r="93" s="15" customFormat="1">
      <c r="A93" s="15"/>
      <c r="B93" s="258"/>
      <c r="C93" s="259"/>
      <c r="D93" s="232" t="s">
        <v>183</v>
      </c>
      <c r="E93" s="260" t="s">
        <v>19</v>
      </c>
      <c r="F93" s="261" t="s">
        <v>324</v>
      </c>
      <c r="G93" s="259"/>
      <c r="H93" s="262">
        <v>216.19200000000001</v>
      </c>
      <c r="I93" s="263"/>
      <c r="J93" s="259"/>
      <c r="K93" s="259"/>
      <c r="L93" s="264"/>
      <c r="M93" s="265"/>
      <c r="N93" s="266"/>
      <c r="O93" s="266"/>
      <c r="P93" s="266"/>
      <c r="Q93" s="266"/>
      <c r="R93" s="266"/>
      <c r="S93" s="266"/>
      <c r="T93" s="267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8" t="s">
        <v>183</v>
      </c>
      <c r="AU93" s="268" t="s">
        <v>86</v>
      </c>
      <c r="AV93" s="15" t="s">
        <v>171</v>
      </c>
      <c r="AW93" s="15" t="s">
        <v>37</v>
      </c>
      <c r="AX93" s="15" t="s">
        <v>84</v>
      </c>
      <c r="AY93" s="268" t="s">
        <v>140</v>
      </c>
    </row>
    <row r="94" s="2" customFormat="1" ht="55.5" customHeight="1">
      <c r="A94" s="40"/>
      <c r="B94" s="41"/>
      <c r="C94" s="214" t="s">
        <v>86</v>
      </c>
      <c r="D94" s="214" t="s">
        <v>143</v>
      </c>
      <c r="E94" s="215" t="s">
        <v>325</v>
      </c>
      <c r="F94" s="216" t="s">
        <v>1194</v>
      </c>
      <c r="G94" s="217" t="s">
        <v>318</v>
      </c>
      <c r="H94" s="218">
        <v>216.19200000000001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47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171</v>
      </c>
      <c r="AT94" s="225" t="s">
        <v>143</v>
      </c>
      <c r="AU94" s="225" t="s">
        <v>86</v>
      </c>
      <c r="AY94" s="19" t="s">
        <v>140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84</v>
      </c>
      <c r="BK94" s="226">
        <f>ROUND(I94*H94,2)</f>
        <v>0</v>
      </c>
      <c r="BL94" s="19" t="s">
        <v>171</v>
      </c>
      <c r="BM94" s="225" t="s">
        <v>1195</v>
      </c>
    </row>
    <row r="95" s="2" customFormat="1" ht="37.8" customHeight="1">
      <c r="A95" s="40"/>
      <c r="B95" s="41"/>
      <c r="C95" s="214" t="s">
        <v>159</v>
      </c>
      <c r="D95" s="214" t="s">
        <v>143</v>
      </c>
      <c r="E95" s="215" t="s">
        <v>328</v>
      </c>
      <c r="F95" s="216" t="s">
        <v>329</v>
      </c>
      <c r="G95" s="217" t="s">
        <v>318</v>
      </c>
      <c r="H95" s="218">
        <v>216.19200000000001</v>
      </c>
      <c r="I95" s="219"/>
      <c r="J95" s="220">
        <f>ROUND(I95*H95,2)</f>
        <v>0</v>
      </c>
      <c r="K95" s="216" t="s">
        <v>147</v>
      </c>
      <c r="L95" s="46"/>
      <c r="M95" s="221" t="s">
        <v>19</v>
      </c>
      <c r="N95" s="222" t="s">
        <v>47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171</v>
      </c>
      <c r="AT95" s="225" t="s">
        <v>143</v>
      </c>
      <c r="AU95" s="225" t="s">
        <v>86</v>
      </c>
      <c r="AY95" s="19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84</v>
      </c>
      <c r="BK95" s="226">
        <f>ROUND(I95*H95,2)</f>
        <v>0</v>
      </c>
      <c r="BL95" s="19" t="s">
        <v>171</v>
      </c>
      <c r="BM95" s="225" t="s">
        <v>1196</v>
      </c>
    </row>
    <row r="96" s="2" customFormat="1">
      <c r="A96" s="40"/>
      <c r="B96" s="41"/>
      <c r="C96" s="42"/>
      <c r="D96" s="227" t="s">
        <v>150</v>
      </c>
      <c r="E96" s="42"/>
      <c r="F96" s="228" t="s">
        <v>331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86</v>
      </c>
    </row>
    <row r="97" s="2" customFormat="1" ht="44.25" customHeight="1">
      <c r="A97" s="40"/>
      <c r="B97" s="41"/>
      <c r="C97" s="214" t="s">
        <v>171</v>
      </c>
      <c r="D97" s="214" t="s">
        <v>143</v>
      </c>
      <c r="E97" s="215" t="s">
        <v>332</v>
      </c>
      <c r="F97" s="216" t="s">
        <v>333</v>
      </c>
      <c r="G97" s="217" t="s">
        <v>334</v>
      </c>
      <c r="H97" s="218">
        <v>389.14600000000002</v>
      </c>
      <c r="I97" s="219"/>
      <c r="J97" s="220">
        <f>ROUND(I97*H97,2)</f>
        <v>0</v>
      </c>
      <c r="K97" s="216" t="s">
        <v>147</v>
      </c>
      <c r="L97" s="46"/>
      <c r="M97" s="221" t="s">
        <v>19</v>
      </c>
      <c r="N97" s="222" t="s">
        <v>47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171</v>
      </c>
      <c r="AT97" s="225" t="s">
        <v>143</v>
      </c>
      <c r="AU97" s="225" t="s">
        <v>86</v>
      </c>
      <c r="AY97" s="19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84</v>
      </c>
      <c r="BK97" s="226">
        <f>ROUND(I97*H97,2)</f>
        <v>0</v>
      </c>
      <c r="BL97" s="19" t="s">
        <v>171</v>
      </c>
      <c r="BM97" s="225" t="s">
        <v>1197</v>
      </c>
    </row>
    <row r="98" s="2" customFormat="1">
      <c r="A98" s="40"/>
      <c r="B98" s="41"/>
      <c r="C98" s="42"/>
      <c r="D98" s="227" t="s">
        <v>150</v>
      </c>
      <c r="E98" s="42"/>
      <c r="F98" s="228" t="s">
        <v>336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86</v>
      </c>
    </row>
    <row r="99" s="13" customFormat="1">
      <c r="A99" s="13"/>
      <c r="B99" s="234"/>
      <c r="C99" s="235"/>
      <c r="D99" s="232" t="s">
        <v>183</v>
      </c>
      <c r="E99" s="235"/>
      <c r="F99" s="237" t="s">
        <v>1198</v>
      </c>
      <c r="G99" s="235"/>
      <c r="H99" s="238">
        <v>389.14600000000002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183</v>
      </c>
      <c r="AU99" s="244" t="s">
        <v>86</v>
      </c>
      <c r="AV99" s="13" t="s">
        <v>86</v>
      </c>
      <c r="AW99" s="13" t="s">
        <v>4</v>
      </c>
      <c r="AX99" s="13" t="s">
        <v>84</v>
      </c>
      <c r="AY99" s="244" t="s">
        <v>140</v>
      </c>
    </row>
    <row r="100" s="2" customFormat="1" ht="66.75" customHeight="1">
      <c r="A100" s="40"/>
      <c r="B100" s="41"/>
      <c r="C100" s="214" t="s">
        <v>139</v>
      </c>
      <c r="D100" s="214" t="s">
        <v>143</v>
      </c>
      <c r="E100" s="215" t="s">
        <v>563</v>
      </c>
      <c r="F100" s="216" t="s">
        <v>564</v>
      </c>
      <c r="G100" s="217" t="s">
        <v>318</v>
      </c>
      <c r="H100" s="218">
        <v>172.80000000000001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47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171</v>
      </c>
      <c r="AT100" s="225" t="s">
        <v>143</v>
      </c>
      <c r="AU100" s="225" t="s">
        <v>86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84</v>
      </c>
      <c r="BK100" s="226">
        <f>ROUND(I100*H100,2)</f>
        <v>0</v>
      </c>
      <c r="BL100" s="19" t="s">
        <v>171</v>
      </c>
      <c r="BM100" s="225" t="s">
        <v>1199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566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86</v>
      </c>
    </row>
    <row r="102" s="13" customFormat="1">
      <c r="A102" s="13"/>
      <c r="B102" s="234"/>
      <c r="C102" s="235"/>
      <c r="D102" s="232" t="s">
        <v>183</v>
      </c>
      <c r="E102" s="236" t="s">
        <v>19</v>
      </c>
      <c r="F102" s="237" t="s">
        <v>1200</v>
      </c>
      <c r="G102" s="235"/>
      <c r="H102" s="238">
        <v>172.80000000000001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183</v>
      </c>
      <c r="AU102" s="244" t="s">
        <v>86</v>
      </c>
      <c r="AV102" s="13" t="s">
        <v>86</v>
      </c>
      <c r="AW102" s="13" t="s">
        <v>37</v>
      </c>
      <c r="AX102" s="13" t="s">
        <v>84</v>
      </c>
      <c r="AY102" s="244" t="s">
        <v>140</v>
      </c>
    </row>
    <row r="103" s="2" customFormat="1" ht="16.5" customHeight="1">
      <c r="A103" s="40"/>
      <c r="B103" s="41"/>
      <c r="C103" s="269" t="s">
        <v>202</v>
      </c>
      <c r="D103" s="269" t="s">
        <v>342</v>
      </c>
      <c r="E103" s="270" t="s">
        <v>1201</v>
      </c>
      <c r="F103" s="271" t="s">
        <v>1202</v>
      </c>
      <c r="G103" s="272" t="s">
        <v>334</v>
      </c>
      <c r="H103" s="273">
        <v>345.60000000000002</v>
      </c>
      <c r="I103" s="274"/>
      <c r="J103" s="275">
        <f>ROUND(I103*H103,2)</f>
        <v>0</v>
      </c>
      <c r="K103" s="271" t="s">
        <v>147</v>
      </c>
      <c r="L103" s="276"/>
      <c r="M103" s="277" t="s">
        <v>19</v>
      </c>
      <c r="N103" s="278" t="s">
        <v>47</v>
      </c>
      <c r="O103" s="86"/>
      <c r="P103" s="223">
        <f>O103*H103</f>
        <v>0</v>
      </c>
      <c r="Q103" s="223">
        <v>1</v>
      </c>
      <c r="R103" s="223">
        <f>Q103*H103</f>
        <v>345.60000000000002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216</v>
      </c>
      <c r="AT103" s="225" t="s">
        <v>342</v>
      </c>
      <c r="AU103" s="225" t="s">
        <v>86</v>
      </c>
      <c r="AY103" s="19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84</v>
      </c>
      <c r="BK103" s="226">
        <f>ROUND(I103*H103,2)</f>
        <v>0</v>
      </c>
      <c r="BL103" s="19" t="s">
        <v>171</v>
      </c>
      <c r="BM103" s="225" t="s">
        <v>1203</v>
      </c>
    </row>
    <row r="104" s="13" customFormat="1">
      <c r="A104" s="13"/>
      <c r="B104" s="234"/>
      <c r="C104" s="235"/>
      <c r="D104" s="232" t="s">
        <v>183</v>
      </c>
      <c r="E104" s="235"/>
      <c r="F104" s="237" t="s">
        <v>1204</v>
      </c>
      <c r="G104" s="235"/>
      <c r="H104" s="238">
        <v>345.60000000000002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183</v>
      </c>
      <c r="AU104" s="244" t="s">
        <v>86</v>
      </c>
      <c r="AV104" s="13" t="s">
        <v>86</v>
      </c>
      <c r="AW104" s="13" t="s">
        <v>4</v>
      </c>
      <c r="AX104" s="13" t="s">
        <v>84</v>
      </c>
      <c r="AY104" s="244" t="s">
        <v>140</v>
      </c>
    </row>
    <row r="105" s="12" customFormat="1" ht="22.8" customHeight="1">
      <c r="A105" s="12"/>
      <c r="B105" s="198"/>
      <c r="C105" s="199"/>
      <c r="D105" s="200" t="s">
        <v>75</v>
      </c>
      <c r="E105" s="212" t="s">
        <v>171</v>
      </c>
      <c r="F105" s="212" t="s">
        <v>642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SUM(P106:P108)</f>
        <v>0</v>
      </c>
      <c r="Q105" s="206"/>
      <c r="R105" s="207">
        <f>SUM(R106:R108)</f>
        <v>81.681264000000013</v>
      </c>
      <c r="S105" s="206"/>
      <c r="T105" s="208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84</v>
      </c>
      <c r="AT105" s="210" t="s">
        <v>75</v>
      </c>
      <c r="AU105" s="210" t="s">
        <v>84</v>
      </c>
      <c r="AY105" s="209" t="s">
        <v>140</v>
      </c>
      <c r="BK105" s="211">
        <f>SUM(BK106:BK108)</f>
        <v>0</v>
      </c>
    </row>
    <row r="106" s="2" customFormat="1" ht="33" customHeight="1">
      <c r="A106" s="40"/>
      <c r="B106" s="41"/>
      <c r="C106" s="214" t="s">
        <v>210</v>
      </c>
      <c r="D106" s="214" t="s">
        <v>143</v>
      </c>
      <c r="E106" s="215" t="s">
        <v>643</v>
      </c>
      <c r="F106" s="216" t="s">
        <v>644</v>
      </c>
      <c r="G106" s="217" t="s">
        <v>318</v>
      </c>
      <c r="H106" s="218">
        <v>43.200000000000003</v>
      </c>
      <c r="I106" s="219"/>
      <c r="J106" s="220">
        <f>ROUND(I106*H106,2)</f>
        <v>0</v>
      </c>
      <c r="K106" s="216" t="s">
        <v>147</v>
      </c>
      <c r="L106" s="46"/>
      <c r="M106" s="221" t="s">
        <v>19</v>
      </c>
      <c r="N106" s="222" t="s">
        <v>47</v>
      </c>
      <c r="O106" s="86"/>
      <c r="P106" s="223">
        <f>O106*H106</f>
        <v>0</v>
      </c>
      <c r="Q106" s="223">
        <v>1.8907700000000001</v>
      </c>
      <c r="R106" s="223">
        <f>Q106*H106</f>
        <v>81.681264000000013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171</v>
      </c>
      <c r="AT106" s="225" t="s">
        <v>143</v>
      </c>
      <c r="AU106" s="225" t="s">
        <v>86</v>
      </c>
      <c r="AY106" s="19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84</v>
      </c>
      <c r="BK106" s="226">
        <f>ROUND(I106*H106,2)</f>
        <v>0</v>
      </c>
      <c r="BL106" s="19" t="s">
        <v>171</v>
      </c>
      <c r="BM106" s="225" t="s">
        <v>1205</v>
      </c>
    </row>
    <row r="107" s="2" customFormat="1">
      <c r="A107" s="40"/>
      <c r="B107" s="41"/>
      <c r="C107" s="42"/>
      <c r="D107" s="227" t="s">
        <v>150</v>
      </c>
      <c r="E107" s="42"/>
      <c r="F107" s="228" t="s">
        <v>646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86</v>
      </c>
    </row>
    <row r="108" s="13" customFormat="1">
      <c r="A108" s="13"/>
      <c r="B108" s="234"/>
      <c r="C108" s="235"/>
      <c r="D108" s="232" t="s">
        <v>183</v>
      </c>
      <c r="E108" s="236" t="s">
        <v>19</v>
      </c>
      <c r="F108" s="237" t="s">
        <v>1206</v>
      </c>
      <c r="G108" s="235"/>
      <c r="H108" s="238">
        <v>43.200000000000003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183</v>
      </c>
      <c r="AU108" s="244" t="s">
        <v>86</v>
      </c>
      <c r="AV108" s="13" t="s">
        <v>86</v>
      </c>
      <c r="AW108" s="13" t="s">
        <v>37</v>
      </c>
      <c r="AX108" s="13" t="s">
        <v>84</v>
      </c>
      <c r="AY108" s="244" t="s">
        <v>140</v>
      </c>
    </row>
    <row r="109" s="12" customFormat="1" ht="25.92" customHeight="1">
      <c r="A109" s="12"/>
      <c r="B109" s="198"/>
      <c r="C109" s="199"/>
      <c r="D109" s="200" t="s">
        <v>75</v>
      </c>
      <c r="E109" s="201" t="s">
        <v>778</v>
      </c>
      <c r="F109" s="201" t="s">
        <v>779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</f>
        <v>0</v>
      </c>
      <c r="Q109" s="206"/>
      <c r="R109" s="207">
        <f>R110</f>
        <v>0.01806</v>
      </c>
      <c r="S109" s="206"/>
      <c r="T109" s="208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86</v>
      </c>
      <c r="AT109" s="210" t="s">
        <v>75</v>
      </c>
      <c r="AU109" s="210" t="s">
        <v>76</v>
      </c>
      <c r="AY109" s="209" t="s">
        <v>140</v>
      </c>
      <c r="BK109" s="211">
        <f>BK110</f>
        <v>0</v>
      </c>
    </row>
    <row r="110" s="12" customFormat="1" ht="22.8" customHeight="1">
      <c r="A110" s="12"/>
      <c r="B110" s="198"/>
      <c r="C110" s="199"/>
      <c r="D110" s="200" t="s">
        <v>75</v>
      </c>
      <c r="E110" s="212" t="s">
        <v>1207</v>
      </c>
      <c r="F110" s="212" t="s">
        <v>1208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SUM(P111:P114)</f>
        <v>0</v>
      </c>
      <c r="Q110" s="206"/>
      <c r="R110" s="207">
        <f>SUM(R111:R114)</f>
        <v>0.01806</v>
      </c>
      <c r="S110" s="206"/>
      <c r="T110" s="208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86</v>
      </c>
      <c r="AT110" s="210" t="s">
        <v>75</v>
      </c>
      <c r="AU110" s="210" t="s">
        <v>84</v>
      </c>
      <c r="AY110" s="209" t="s">
        <v>140</v>
      </c>
      <c r="BK110" s="211">
        <f>SUM(BK111:BK114)</f>
        <v>0</v>
      </c>
    </row>
    <row r="111" s="2" customFormat="1" ht="33" customHeight="1">
      <c r="A111" s="40"/>
      <c r="B111" s="41"/>
      <c r="C111" s="214" t="s">
        <v>216</v>
      </c>
      <c r="D111" s="214" t="s">
        <v>143</v>
      </c>
      <c r="E111" s="215" t="s">
        <v>1209</v>
      </c>
      <c r="F111" s="216" t="s">
        <v>1210</v>
      </c>
      <c r="G111" s="217" t="s">
        <v>397</v>
      </c>
      <c r="H111" s="218">
        <v>40</v>
      </c>
      <c r="I111" s="219"/>
      <c r="J111" s="220">
        <f>ROUND(I111*H111,2)</f>
        <v>0</v>
      </c>
      <c r="K111" s="216" t="s">
        <v>147</v>
      </c>
      <c r="L111" s="46"/>
      <c r="M111" s="221" t="s">
        <v>19</v>
      </c>
      <c r="N111" s="222" t="s">
        <v>47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273</v>
      </c>
      <c r="AT111" s="225" t="s">
        <v>143</v>
      </c>
      <c r="AU111" s="225" t="s">
        <v>86</v>
      </c>
      <c r="AY111" s="19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84</v>
      </c>
      <c r="BK111" s="226">
        <f>ROUND(I111*H111,2)</f>
        <v>0</v>
      </c>
      <c r="BL111" s="19" t="s">
        <v>273</v>
      </c>
      <c r="BM111" s="225" t="s">
        <v>1211</v>
      </c>
    </row>
    <row r="112" s="2" customFormat="1">
      <c r="A112" s="40"/>
      <c r="B112" s="41"/>
      <c r="C112" s="42"/>
      <c r="D112" s="227" t="s">
        <v>150</v>
      </c>
      <c r="E112" s="42"/>
      <c r="F112" s="228" t="s">
        <v>1212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86</v>
      </c>
    </row>
    <row r="113" s="2" customFormat="1" ht="24.15" customHeight="1">
      <c r="A113" s="40"/>
      <c r="B113" s="41"/>
      <c r="C113" s="269" t="s">
        <v>222</v>
      </c>
      <c r="D113" s="269" t="s">
        <v>342</v>
      </c>
      <c r="E113" s="270" t="s">
        <v>1213</v>
      </c>
      <c r="F113" s="271" t="s">
        <v>1214</v>
      </c>
      <c r="G113" s="272" t="s">
        <v>397</v>
      </c>
      <c r="H113" s="273">
        <v>42</v>
      </c>
      <c r="I113" s="274"/>
      <c r="J113" s="275">
        <f>ROUND(I113*H113,2)</f>
        <v>0</v>
      </c>
      <c r="K113" s="271" t="s">
        <v>147</v>
      </c>
      <c r="L113" s="276"/>
      <c r="M113" s="277" t="s">
        <v>19</v>
      </c>
      <c r="N113" s="278" t="s">
        <v>47</v>
      </c>
      <c r="O113" s="86"/>
      <c r="P113" s="223">
        <f>O113*H113</f>
        <v>0</v>
      </c>
      <c r="Q113" s="223">
        <v>0.00042999999999999999</v>
      </c>
      <c r="R113" s="223">
        <f>Q113*H113</f>
        <v>0.01806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472</v>
      </c>
      <c r="AT113" s="225" t="s">
        <v>342</v>
      </c>
      <c r="AU113" s="225" t="s">
        <v>86</v>
      </c>
      <c r="AY113" s="19" t="s">
        <v>140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84</v>
      </c>
      <c r="BK113" s="226">
        <f>ROUND(I113*H113,2)</f>
        <v>0</v>
      </c>
      <c r="BL113" s="19" t="s">
        <v>273</v>
      </c>
      <c r="BM113" s="225" t="s">
        <v>1215</v>
      </c>
    </row>
    <row r="114" s="13" customFormat="1">
      <c r="A114" s="13"/>
      <c r="B114" s="234"/>
      <c r="C114" s="235"/>
      <c r="D114" s="232" t="s">
        <v>183</v>
      </c>
      <c r="E114" s="235"/>
      <c r="F114" s="237" t="s">
        <v>1216</v>
      </c>
      <c r="G114" s="235"/>
      <c r="H114" s="238">
        <v>42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183</v>
      </c>
      <c r="AU114" s="244" t="s">
        <v>86</v>
      </c>
      <c r="AV114" s="13" t="s">
        <v>86</v>
      </c>
      <c r="AW114" s="13" t="s">
        <v>4</v>
      </c>
      <c r="AX114" s="13" t="s">
        <v>84</v>
      </c>
      <c r="AY114" s="244" t="s">
        <v>140</v>
      </c>
    </row>
    <row r="115" s="12" customFormat="1" ht="25.92" customHeight="1">
      <c r="A115" s="12"/>
      <c r="B115" s="198"/>
      <c r="C115" s="199"/>
      <c r="D115" s="200" t="s">
        <v>75</v>
      </c>
      <c r="E115" s="201" t="s">
        <v>342</v>
      </c>
      <c r="F115" s="201" t="s">
        <v>1217</v>
      </c>
      <c r="G115" s="199"/>
      <c r="H115" s="199"/>
      <c r="I115" s="202"/>
      <c r="J115" s="203">
        <f>BK115</f>
        <v>0</v>
      </c>
      <c r="K115" s="199"/>
      <c r="L115" s="204"/>
      <c r="M115" s="205"/>
      <c r="N115" s="206"/>
      <c r="O115" s="206"/>
      <c r="P115" s="207">
        <f>P116</f>
        <v>0</v>
      </c>
      <c r="Q115" s="206"/>
      <c r="R115" s="207">
        <f>R116</f>
        <v>1.3456600000000001</v>
      </c>
      <c r="S115" s="206"/>
      <c r="T115" s="208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159</v>
      </c>
      <c r="AT115" s="210" t="s">
        <v>75</v>
      </c>
      <c r="AU115" s="210" t="s">
        <v>76</v>
      </c>
      <c r="AY115" s="209" t="s">
        <v>140</v>
      </c>
      <c r="BK115" s="211">
        <f>BK116</f>
        <v>0</v>
      </c>
    </row>
    <row r="116" s="12" customFormat="1" ht="22.8" customHeight="1">
      <c r="A116" s="12"/>
      <c r="B116" s="198"/>
      <c r="C116" s="199"/>
      <c r="D116" s="200" t="s">
        <v>75</v>
      </c>
      <c r="E116" s="212" t="s">
        <v>1218</v>
      </c>
      <c r="F116" s="212" t="s">
        <v>1219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SUM(P117:P129)</f>
        <v>0</v>
      </c>
      <c r="Q116" s="206"/>
      <c r="R116" s="207">
        <f>SUM(R117:R129)</f>
        <v>1.3456600000000001</v>
      </c>
      <c r="S116" s="206"/>
      <c r="T116" s="208">
        <f>SUM(T117:T129)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159</v>
      </c>
      <c r="AT116" s="210" t="s">
        <v>75</v>
      </c>
      <c r="AU116" s="210" t="s">
        <v>84</v>
      </c>
      <c r="AY116" s="209" t="s">
        <v>140</v>
      </c>
      <c r="BK116" s="211">
        <f>SUM(BK117:BK129)</f>
        <v>0</v>
      </c>
    </row>
    <row r="117" s="2" customFormat="1" ht="37.8" customHeight="1">
      <c r="A117" s="40"/>
      <c r="B117" s="41"/>
      <c r="C117" s="214" t="s">
        <v>228</v>
      </c>
      <c r="D117" s="214" t="s">
        <v>143</v>
      </c>
      <c r="E117" s="215" t="s">
        <v>1220</v>
      </c>
      <c r="F117" s="216" t="s">
        <v>1221</v>
      </c>
      <c r="G117" s="217" t="s">
        <v>397</v>
      </c>
      <c r="H117" s="218">
        <v>540</v>
      </c>
      <c r="I117" s="219"/>
      <c r="J117" s="220">
        <f>ROUND(I117*H117,2)</f>
        <v>0</v>
      </c>
      <c r="K117" s="216" t="s">
        <v>147</v>
      </c>
      <c r="L117" s="46"/>
      <c r="M117" s="221" t="s">
        <v>19</v>
      </c>
      <c r="N117" s="222" t="s">
        <v>47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744</v>
      </c>
      <c r="AT117" s="225" t="s">
        <v>143</v>
      </c>
      <c r="AU117" s="225" t="s">
        <v>86</v>
      </c>
      <c r="AY117" s="19" t="s">
        <v>140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84</v>
      </c>
      <c r="BK117" s="226">
        <f>ROUND(I117*H117,2)</f>
        <v>0</v>
      </c>
      <c r="BL117" s="19" t="s">
        <v>744</v>
      </c>
      <c r="BM117" s="225" t="s">
        <v>1222</v>
      </c>
    </row>
    <row r="118" s="2" customFormat="1">
      <c r="A118" s="40"/>
      <c r="B118" s="41"/>
      <c r="C118" s="42"/>
      <c r="D118" s="227" t="s">
        <v>150</v>
      </c>
      <c r="E118" s="42"/>
      <c r="F118" s="228" t="s">
        <v>1223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150</v>
      </c>
      <c r="AU118" s="19" t="s">
        <v>86</v>
      </c>
    </row>
    <row r="119" s="2" customFormat="1" ht="24.15" customHeight="1">
      <c r="A119" s="40"/>
      <c r="B119" s="41"/>
      <c r="C119" s="269" t="s">
        <v>236</v>
      </c>
      <c r="D119" s="269" t="s">
        <v>342</v>
      </c>
      <c r="E119" s="270" t="s">
        <v>1224</v>
      </c>
      <c r="F119" s="271" t="s">
        <v>1225</v>
      </c>
      <c r="G119" s="272" t="s">
        <v>397</v>
      </c>
      <c r="H119" s="273">
        <v>540</v>
      </c>
      <c r="I119" s="274"/>
      <c r="J119" s="275">
        <f>ROUND(I119*H119,2)</f>
        <v>0</v>
      </c>
      <c r="K119" s="271" t="s">
        <v>147</v>
      </c>
      <c r="L119" s="276"/>
      <c r="M119" s="277" t="s">
        <v>19</v>
      </c>
      <c r="N119" s="278" t="s">
        <v>47</v>
      </c>
      <c r="O119" s="86"/>
      <c r="P119" s="223">
        <f>O119*H119</f>
        <v>0</v>
      </c>
      <c r="Q119" s="223">
        <v>0.00019000000000000001</v>
      </c>
      <c r="R119" s="223">
        <f>Q119*H119</f>
        <v>0.10260000000000001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1226</v>
      </c>
      <c r="AT119" s="225" t="s">
        <v>342</v>
      </c>
      <c r="AU119" s="225" t="s">
        <v>86</v>
      </c>
      <c r="AY119" s="19" t="s">
        <v>140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84</v>
      </c>
      <c r="BK119" s="226">
        <f>ROUND(I119*H119,2)</f>
        <v>0</v>
      </c>
      <c r="BL119" s="19" t="s">
        <v>1226</v>
      </c>
      <c r="BM119" s="225" t="s">
        <v>1227</v>
      </c>
    </row>
    <row r="120" s="2" customFormat="1">
      <c r="A120" s="40"/>
      <c r="B120" s="41"/>
      <c r="C120" s="42"/>
      <c r="D120" s="232" t="s">
        <v>152</v>
      </c>
      <c r="E120" s="42"/>
      <c r="F120" s="233" t="s">
        <v>1228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152</v>
      </c>
      <c r="AU120" s="19" t="s">
        <v>86</v>
      </c>
    </row>
    <row r="121" s="2" customFormat="1" ht="44.25" customHeight="1">
      <c r="A121" s="40"/>
      <c r="B121" s="41"/>
      <c r="C121" s="214" t="s">
        <v>242</v>
      </c>
      <c r="D121" s="214" t="s">
        <v>143</v>
      </c>
      <c r="E121" s="215" t="s">
        <v>1229</v>
      </c>
      <c r="F121" s="216" t="s">
        <v>1230</v>
      </c>
      <c r="G121" s="217" t="s">
        <v>427</v>
      </c>
      <c r="H121" s="218">
        <v>3</v>
      </c>
      <c r="I121" s="219"/>
      <c r="J121" s="220">
        <f>ROUND(I121*H121,2)</f>
        <v>0</v>
      </c>
      <c r="K121" s="216" t="s">
        <v>147</v>
      </c>
      <c r="L121" s="46"/>
      <c r="M121" s="221" t="s">
        <v>19</v>
      </c>
      <c r="N121" s="222" t="s">
        <v>47</v>
      </c>
      <c r="O121" s="86"/>
      <c r="P121" s="223">
        <f>O121*H121</f>
        <v>0</v>
      </c>
      <c r="Q121" s="223">
        <v>0.37430000000000002</v>
      </c>
      <c r="R121" s="223">
        <f>Q121*H121</f>
        <v>1.1229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744</v>
      </c>
      <c r="AT121" s="225" t="s">
        <v>143</v>
      </c>
      <c r="AU121" s="225" t="s">
        <v>86</v>
      </c>
      <c r="AY121" s="19" t="s">
        <v>140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84</v>
      </c>
      <c r="BK121" s="226">
        <f>ROUND(I121*H121,2)</f>
        <v>0</v>
      </c>
      <c r="BL121" s="19" t="s">
        <v>744</v>
      </c>
      <c r="BM121" s="225" t="s">
        <v>1231</v>
      </c>
    </row>
    <row r="122" s="2" customFormat="1">
      <c r="A122" s="40"/>
      <c r="B122" s="41"/>
      <c r="C122" s="42"/>
      <c r="D122" s="227" t="s">
        <v>150</v>
      </c>
      <c r="E122" s="42"/>
      <c r="F122" s="228" t="s">
        <v>1232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150</v>
      </c>
      <c r="AU122" s="19" t="s">
        <v>86</v>
      </c>
    </row>
    <row r="123" s="2" customFormat="1" ht="24.15" customHeight="1">
      <c r="A123" s="40"/>
      <c r="B123" s="41"/>
      <c r="C123" s="269" t="s">
        <v>248</v>
      </c>
      <c r="D123" s="269" t="s">
        <v>342</v>
      </c>
      <c r="E123" s="270" t="s">
        <v>1233</v>
      </c>
      <c r="F123" s="271" t="s">
        <v>1234</v>
      </c>
      <c r="G123" s="272" t="s">
        <v>427</v>
      </c>
      <c r="H123" s="273">
        <v>3</v>
      </c>
      <c r="I123" s="274"/>
      <c r="J123" s="275">
        <f>ROUND(I123*H123,2)</f>
        <v>0</v>
      </c>
      <c r="K123" s="271" t="s">
        <v>19</v>
      </c>
      <c r="L123" s="276"/>
      <c r="M123" s="277" t="s">
        <v>19</v>
      </c>
      <c r="N123" s="278" t="s">
        <v>47</v>
      </c>
      <c r="O123" s="86"/>
      <c r="P123" s="223">
        <f>O123*H123</f>
        <v>0</v>
      </c>
      <c r="Q123" s="223">
        <v>0.040000000000000001</v>
      </c>
      <c r="R123" s="223">
        <f>Q123*H123</f>
        <v>0.12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1226</v>
      </c>
      <c r="AT123" s="225" t="s">
        <v>342</v>
      </c>
      <c r="AU123" s="225" t="s">
        <v>86</v>
      </c>
      <c r="AY123" s="19" t="s">
        <v>140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84</v>
      </c>
      <c r="BK123" s="226">
        <f>ROUND(I123*H123,2)</f>
        <v>0</v>
      </c>
      <c r="BL123" s="19" t="s">
        <v>1226</v>
      </c>
      <c r="BM123" s="225" t="s">
        <v>1235</v>
      </c>
    </row>
    <row r="124" s="2" customFormat="1" ht="49.05" customHeight="1">
      <c r="A124" s="40"/>
      <c r="B124" s="41"/>
      <c r="C124" s="214" t="s">
        <v>256</v>
      </c>
      <c r="D124" s="214" t="s">
        <v>143</v>
      </c>
      <c r="E124" s="215" t="s">
        <v>1236</v>
      </c>
      <c r="F124" s="216" t="s">
        <v>1237</v>
      </c>
      <c r="G124" s="217" t="s">
        <v>427</v>
      </c>
      <c r="H124" s="218">
        <v>16</v>
      </c>
      <c r="I124" s="219"/>
      <c r="J124" s="220">
        <f>ROUND(I124*H124,2)</f>
        <v>0</v>
      </c>
      <c r="K124" s="216" t="s">
        <v>147</v>
      </c>
      <c r="L124" s="46"/>
      <c r="M124" s="221" t="s">
        <v>19</v>
      </c>
      <c r="N124" s="222" t="s">
        <v>47</v>
      </c>
      <c r="O124" s="86"/>
      <c r="P124" s="223">
        <f>O124*H124</f>
        <v>0</v>
      </c>
      <c r="Q124" s="223">
        <v>1.0000000000000001E-05</v>
      </c>
      <c r="R124" s="223">
        <f>Q124*H124</f>
        <v>0.00016000000000000001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744</v>
      </c>
      <c r="AT124" s="225" t="s">
        <v>143</v>
      </c>
      <c r="AU124" s="225" t="s">
        <v>86</v>
      </c>
      <c r="AY124" s="19" t="s">
        <v>140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84</v>
      </c>
      <c r="BK124" s="226">
        <f>ROUND(I124*H124,2)</f>
        <v>0</v>
      </c>
      <c r="BL124" s="19" t="s">
        <v>744</v>
      </c>
      <c r="BM124" s="225" t="s">
        <v>1238</v>
      </c>
    </row>
    <row r="125" s="2" customFormat="1">
      <c r="A125" s="40"/>
      <c r="B125" s="41"/>
      <c r="C125" s="42"/>
      <c r="D125" s="227" t="s">
        <v>150</v>
      </c>
      <c r="E125" s="42"/>
      <c r="F125" s="228" t="s">
        <v>1239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86</v>
      </c>
    </row>
    <row r="126" s="13" customFormat="1">
      <c r="A126" s="13"/>
      <c r="B126" s="234"/>
      <c r="C126" s="235"/>
      <c r="D126" s="232" t="s">
        <v>183</v>
      </c>
      <c r="E126" s="236" t="s">
        <v>19</v>
      </c>
      <c r="F126" s="237" t="s">
        <v>1240</v>
      </c>
      <c r="G126" s="235"/>
      <c r="H126" s="238">
        <v>16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183</v>
      </c>
      <c r="AU126" s="244" t="s">
        <v>86</v>
      </c>
      <c r="AV126" s="13" t="s">
        <v>86</v>
      </c>
      <c r="AW126" s="13" t="s">
        <v>37</v>
      </c>
      <c r="AX126" s="13" t="s">
        <v>84</v>
      </c>
      <c r="AY126" s="244" t="s">
        <v>140</v>
      </c>
    </row>
    <row r="127" s="2" customFormat="1" ht="24.15" customHeight="1">
      <c r="A127" s="40"/>
      <c r="B127" s="41"/>
      <c r="C127" s="269" t="s">
        <v>8</v>
      </c>
      <c r="D127" s="269" t="s">
        <v>342</v>
      </c>
      <c r="E127" s="270" t="s">
        <v>636</v>
      </c>
      <c r="F127" s="271" t="s">
        <v>1241</v>
      </c>
      <c r="G127" s="272" t="s">
        <v>1242</v>
      </c>
      <c r="H127" s="273">
        <v>16</v>
      </c>
      <c r="I127" s="274"/>
      <c r="J127" s="275">
        <f>ROUND(I127*H127,2)</f>
        <v>0</v>
      </c>
      <c r="K127" s="271" t="s">
        <v>19</v>
      </c>
      <c r="L127" s="276"/>
      <c r="M127" s="277" t="s">
        <v>19</v>
      </c>
      <c r="N127" s="278" t="s">
        <v>47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1226</v>
      </c>
      <c r="AT127" s="225" t="s">
        <v>342</v>
      </c>
      <c r="AU127" s="225" t="s">
        <v>86</v>
      </c>
      <c r="AY127" s="19" t="s">
        <v>140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84</v>
      </c>
      <c r="BK127" s="226">
        <f>ROUND(I127*H127,2)</f>
        <v>0</v>
      </c>
      <c r="BL127" s="19" t="s">
        <v>1226</v>
      </c>
      <c r="BM127" s="225" t="s">
        <v>1243</v>
      </c>
    </row>
    <row r="128" s="2" customFormat="1" ht="24.15" customHeight="1">
      <c r="A128" s="40"/>
      <c r="B128" s="41"/>
      <c r="C128" s="214" t="s">
        <v>273</v>
      </c>
      <c r="D128" s="214" t="s">
        <v>143</v>
      </c>
      <c r="E128" s="215" t="s">
        <v>1244</v>
      </c>
      <c r="F128" s="216" t="s">
        <v>1245</v>
      </c>
      <c r="G128" s="217" t="s">
        <v>334</v>
      </c>
      <c r="H128" s="218">
        <v>1.3460000000000001</v>
      </c>
      <c r="I128" s="219"/>
      <c r="J128" s="220">
        <f>ROUND(I128*H128,2)</f>
        <v>0</v>
      </c>
      <c r="K128" s="216" t="s">
        <v>147</v>
      </c>
      <c r="L128" s="46"/>
      <c r="M128" s="221" t="s">
        <v>19</v>
      </c>
      <c r="N128" s="222" t="s">
        <v>47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744</v>
      </c>
      <c r="AT128" s="225" t="s">
        <v>143</v>
      </c>
      <c r="AU128" s="225" t="s">
        <v>86</v>
      </c>
      <c r="AY128" s="19" t="s">
        <v>140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84</v>
      </c>
      <c r="BK128" s="226">
        <f>ROUND(I128*H128,2)</f>
        <v>0</v>
      </c>
      <c r="BL128" s="19" t="s">
        <v>744</v>
      </c>
      <c r="BM128" s="225" t="s">
        <v>1246</v>
      </c>
    </row>
    <row r="129" s="2" customFormat="1">
      <c r="A129" s="40"/>
      <c r="B129" s="41"/>
      <c r="C129" s="42"/>
      <c r="D129" s="227" t="s">
        <v>150</v>
      </c>
      <c r="E129" s="42"/>
      <c r="F129" s="228" t="s">
        <v>1247</v>
      </c>
      <c r="G129" s="42"/>
      <c r="H129" s="42"/>
      <c r="I129" s="229"/>
      <c r="J129" s="42"/>
      <c r="K129" s="42"/>
      <c r="L129" s="46"/>
      <c r="M129" s="279"/>
      <c r="N129" s="280"/>
      <c r="O129" s="281"/>
      <c r="P129" s="281"/>
      <c r="Q129" s="281"/>
      <c r="R129" s="281"/>
      <c r="S129" s="281"/>
      <c r="T129" s="282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150</v>
      </c>
      <c r="AU129" s="19" t="s">
        <v>86</v>
      </c>
    </row>
    <row r="130" s="2" customFormat="1" ht="6.96" customHeight="1">
      <c r="A130" s="40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46"/>
      <c r="M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</sheetData>
  <sheetProtection sheet="1" autoFilter="0" formatColumns="0" formatRows="0" objects="1" scenarios="1" spinCount="100000" saltValue="h6tcNEWcSk/HmDuR2ES5o0InyHcKPTdrKvJIGO8ebjGhOS619eKWXWMRvrV4Q/Q1KhsG5aGPcucP+MDMTUYz4g==" hashValue="Yvx5/s0lLzatJed4UuPHhMhVzTjxqrfOm8QIMHKGeFFOpLIerm8w4KWHDkCEpWPDBaZQoVvmJGor1bG7Dj391w==" algorithmName="SHA-512" password="CC35"/>
  <autoFilter ref="C85:K12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132351104"/>
    <hyperlink ref="F96" r:id="rId2" display="https://podminky.urs.cz/item/CS_URS_2023_02/171251201"/>
    <hyperlink ref="F98" r:id="rId3" display="https://podminky.urs.cz/item/CS_URS_2023_02/171201231"/>
    <hyperlink ref="F101" r:id="rId4" display="https://podminky.urs.cz/item/CS_URS_2023_02/175151101"/>
    <hyperlink ref="F107" r:id="rId5" display="https://podminky.urs.cz/item/CS_URS_2023_02/451572111"/>
    <hyperlink ref="F112" r:id="rId6" display="https://podminky.urs.cz/item/CS_URS_2023_02/742110021"/>
    <hyperlink ref="F118" r:id="rId7" display="https://podminky.urs.cz/item/CS_URS_2023_02/460791212"/>
    <hyperlink ref="F122" r:id="rId8" display="https://podminky.urs.cz/item/CS_URS_2023_02/460531111"/>
    <hyperlink ref="F125" r:id="rId9" display="https://podminky.urs.cz/item/CS_URS_2023_02/460932122"/>
    <hyperlink ref="F129" r:id="rId10" display="https://podminky.urs.cz/item/CS_URS_2023_02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2"/>
    </row>
    <row r="4" s="1" customFormat="1" ht="24.96" customHeight="1">
      <c r="B4" s="22"/>
      <c r="C4" s="142" t="s">
        <v>1248</v>
      </c>
      <c r="H4" s="22"/>
    </row>
    <row r="5" s="1" customFormat="1" ht="12" customHeight="1">
      <c r="B5" s="22"/>
      <c r="C5" s="287" t="s">
        <v>13</v>
      </c>
      <c r="D5" s="151" t="s">
        <v>14</v>
      </c>
      <c r="E5" s="1"/>
      <c r="F5" s="1"/>
      <c r="H5" s="22"/>
    </row>
    <row r="6" s="1" customFormat="1" ht="36.96" customHeight="1">
      <c r="B6" s="22"/>
      <c r="C6" s="288" t="s">
        <v>16</v>
      </c>
      <c r="D6" s="289" t="s">
        <v>17</v>
      </c>
      <c r="E6" s="1"/>
      <c r="F6" s="1"/>
      <c r="H6" s="22"/>
    </row>
    <row r="7" s="1" customFormat="1" ht="16.5" customHeight="1">
      <c r="B7" s="22"/>
      <c r="C7" s="144" t="s">
        <v>23</v>
      </c>
      <c r="D7" s="148" t="str">
        <f>'Rekapitulace stavby'!AN8</f>
        <v>23. 10. 2024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7"/>
      <c r="B9" s="290"/>
      <c r="C9" s="291" t="s">
        <v>57</v>
      </c>
      <c r="D9" s="292" t="s">
        <v>58</v>
      </c>
      <c r="E9" s="292" t="s">
        <v>126</v>
      </c>
      <c r="F9" s="293" t="s">
        <v>1249</v>
      </c>
      <c r="G9" s="187"/>
      <c r="H9" s="290"/>
    </row>
    <row r="10" s="2" customFormat="1" ht="26.4" customHeight="1">
      <c r="A10" s="40"/>
      <c r="B10" s="46"/>
      <c r="C10" s="294" t="s">
        <v>1250</v>
      </c>
      <c r="D10" s="294" t="s">
        <v>92</v>
      </c>
      <c r="E10" s="40"/>
      <c r="F10" s="40"/>
      <c r="G10" s="40"/>
      <c r="H10" s="46"/>
    </row>
    <row r="11" s="2" customFormat="1" ht="16.8" customHeight="1">
      <c r="A11" s="40"/>
      <c r="B11" s="46"/>
      <c r="C11" s="295" t="s">
        <v>1251</v>
      </c>
      <c r="D11" s="296" t="s">
        <v>1252</v>
      </c>
      <c r="E11" s="297" t="s">
        <v>19</v>
      </c>
      <c r="F11" s="298">
        <v>4578.1049999999996</v>
      </c>
      <c r="G11" s="40"/>
      <c r="H11" s="46"/>
    </row>
    <row r="12" s="2" customFormat="1" ht="16.8" customHeight="1">
      <c r="A12" s="40"/>
      <c r="B12" s="46"/>
      <c r="C12" s="299" t="s">
        <v>19</v>
      </c>
      <c r="D12" s="299" t="s">
        <v>1253</v>
      </c>
      <c r="E12" s="19" t="s">
        <v>19</v>
      </c>
      <c r="F12" s="300">
        <v>4782.7049999999999</v>
      </c>
      <c r="G12" s="40"/>
      <c r="H12" s="46"/>
    </row>
    <row r="13" s="2" customFormat="1" ht="16.8" customHeight="1">
      <c r="A13" s="40"/>
      <c r="B13" s="46"/>
      <c r="C13" s="299" t="s">
        <v>19</v>
      </c>
      <c r="D13" s="299" t="s">
        <v>1254</v>
      </c>
      <c r="E13" s="19" t="s">
        <v>19</v>
      </c>
      <c r="F13" s="300">
        <v>-204.59999999999999</v>
      </c>
      <c r="G13" s="40"/>
      <c r="H13" s="46"/>
    </row>
    <row r="14" s="2" customFormat="1" ht="16.8" customHeight="1">
      <c r="A14" s="40"/>
      <c r="B14" s="46"/>
      <c r="C14" s="299" t="s">
        <v>19</v>
      </c>
      <c r="D14" s="299" t="s">
        <v>324</v>
      </c>
      <c r="E14" s="19" t="s">
        <v>19</v>
      </c>
      <c r="F14" s="300">
        <v>4578.1049999999996</v>
      </c>
      <c r="G14" s="40"/>
      <c r="H14" s="46"/>
    </row>
    <row r="15" s="2" customFormat="1" ht="16.8" customHeight="1">
      <c r="A15" s="40"/>
      <c r="B15" s="46"/>
      <c r="C15" s="295" t="s">
        <v>1255</v>
      </c>
      <c r="D15" s="296" t="s">
        <v>1256</v>
      </c>
      <c r="E15" s="297" t="s">
        <v>19</v>
      </c>
      <c r="F15" s="298">
        <v>7174.0299999999997</v>
      </c>
      <c r="G15" s="40"/>
      <c r="H15" s="46"/>
    </row>
    <row r="16" s="2" customFormat="1" ht="16.8" customHeight="1">
      <c r="A16" s="40"/>
      <c r="B16" s="46"/>
      <c r="C16" s="299" t="s">
        <v>19</v>
      </c>
      <c r="D16" s="299" t="s">
        <v>1257</v>
      </c>
      <c r="E16" s="19" t="s">
        <v>19</v>
      </c>
      <c r="F16" s="300">
        <v>7846.8299999999999</v>
      </c>
      <c r="G16" s="40"/>
      <c r="H16" s="46"/>
    </row>
    <row r="17" s="2" customFormat="1" ht="16.8" customHeight="1">
      <c r="A17" s="40"/>
      <c r="B17" s="46"/>
      <c r="C17" s="299" t="s">
        <v>19</v>
      </c>
      <c r="D17" s="299" t="s">
        <v>1258</v>
      </c>
      <c r="E17" s="19" t="s">
        <v>19</v>
      </c>
      <c r="F17" s="300">
        <v>-672.79999999999995</v>
      </c>
      <c r="G17" s="40"/>
      <c r="H17" s="46"/>
    </row>
    <row r="18" s="2" customFormat="1" ht="16.8" customHeight="1">
      <c r="A18" s="40"/>
      <c r="B18" s="46"/>
      <c r="C18" s="299" t="s">
        <v>19</v>
      </c>
      <c r="D18" s="299" t="s">
        <v>324</v>
      </c>
      <c r="E18" s="19" t="s">
        <v>19</v>
      </c>
      <c r="F18" s="300">
        <v>7174.0299999999997</v>
      </c>
      <c r="G18" s="40"/>
      <c r="H18" s="46"/>
    </row>
    <row r="19" s="2" customFormat="1" ht="16.8" customHeight="1">
      <c r="A19" s="40"/>
      <c r="B19" s="46"/>
      <c r="C19" s="295" t="s">
        <v>1259</v>
      </c>
      <c r="D19" s="296" t="s">
        <v>1260</v>
      </c>
      <c r="E19" s="297" t="s">
        <v>19</v>
      </c>
      <c r="F19" s="298">
        <v>1200.7349999999999</v>
      </c>
      <c r="G19" s="40"/>
      <c r="H19" s="46"/>
    </row>
    <row r="20" s="2" customFormat="1" ht="16.8" customHeight="1">
      <c r="A20" s="40"/>
      <c r="B20" s="46"/>
      <c r="C20" s="299" t="s">
        <v>19</v>
      </c>
      <c r="D20" s="299" t="s">
        <v>1261</v>
      </c>
      <c r="E20" s="19" t="s">
        <v>19</v>
      </c>
      <c r="F20" s="300">
        <v>1212.7349999999999</v>
      </c>
      <c r="G20" s="40"/>
      <c r="H20" s="46"/>
    </row>
    <row r="21" s="2" customFormat="1" ht="16.8" customHeight="1">
      <c r="A21" s="40"/>
      <c r="B21" s="46"/>
      <c r="C21" s="299" t="s">
        <v>19</v>
      </c>
      <c r="D21" s="299" t="s">
        <v>1262</v>
      </c>
      <c r="E21" s="19" t="s">
        <v>19</v>
      </c>
      <c r="F21" s="300">
        <v>-12</v>
      </c>
      <c r="G21" s="40"/>
      <c r="H21" s="46"/>
    </row>
    <row r="22" s="2" customFormat="1" ht="16.8" customHeight="1">
      <c r="A22" s="40"/>
      <c r="B22" s="46"/>
      <c r="C22" s="299" t="s">
        <v>19</v>
      </c>
      <c r="D22" s="299" t="s">
        <v>324</v>
      </c>
      <c r="E22" s="19" t="s">
        <v>19</v>
      </c>
      <c r="F22" s="300">
        <v>1200.7349999999999</v>
      </c>
      <c r="G22" s="40"/>
      <c r="H22" s="46"/>
    </row>
    <row r="23" s="2" customFormat="1" ht="7.44" customHeight="1">
      <c r="A23" s="40"/>
      <c r="B23" s="167"/>
      <c r="C23" s="168"/>
      <c r="D23" s="168"/>
      <c r="E23" s="168"/>
      <c r="F23" s="168"/>
      <c r="G23" s="168"/>
      <c r="H23" s="46"/>
    </row>
    <row r="24" s="2" customFormat="1">
      <c r="A24" s="40"/>
      <c r="B24" s="40"/>
      <c r="C24" s="40"/>
      <c r="D24" s="40"/>
      <c r="E24" s="40"/>
      <c r="F24" s="40"/>
      <c r="G24" s="40"/>
      <c r="H24" s="40"/>
    </row>
  </sheetData>
  <sheetProtection sheet="1" formatColumns="0" formatRows="0" objects="1" scenarios="1" spinCount="100000" saltValue="/d2YnkoL/RvSAv7m1yq9F4qnGLPL7sfPi7zVakHgSEweHUt2DGblE6wus9Fit+0oUFWLQTF7FZIWbMRdOiM+aw==" hashValue="W6ioEj4/H88rGnRBhrRx08J6iVupaOP6tCRCVcgBWjmscB3hYt+TocIbEXI2++JB6xd2CVAzE90TDcI8w2Tmv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Notebook2</dc:creator>
  <cp:lastModifiedBy>Notebook2</cp:lastModifiedBy>
  <dcterms:created xsi:type="dcterms:W3CDTF">2024-10-24T06:04:54Z</dcterms:created>
  <dcterms:modified xsi:type="dcterms:W3CDTF">2024-10-24T06:05:04Z</dcterms:modified>
</cp:coreProperties>
</file>